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Documents\Bělá pod Bezdězem prodejna\tisk 20.10.23,2\"/>
    </mc:Choice>
  </mc:AlternateContent>
  <bookViews>
    <workbookView xWindow="0" yWindow="0" windowWidth="0" windowHeight="0"/>
  </bookViews>
  <sheets>
    <sheet name="Rekapitulace stavby" sheetId="1" r:id="rId1"/>
    <sheet name="485 - Stavební úpravy za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'485 - Stavební úpravy za ...'!$C$100:$K$859</definedName>
    <definedName name="_xlnm.Print_Area" localSheetId="1">'485 - Stavební úpravy za ...'!$C$4:$J$37,'485 - Stavební úpravy za ...'!$C$43:$J$84,'485 - Stavební úpravy za ...'!$C$90:$J$859</definedName>
    <definedName name="_xlnm.Print_Titles" localSheetId="1">'485 - Stavební úpravy za ...'!$100:$100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857"/>
  <c r="BH857"/>
  <c r="BG857"/>
  <c r="BF857"/>
  <c r="T857"/>
  <c r="T856"/>
  <c r="R857"/>
  <c r="R856"/>
  <c r="P857"/>
  <c r="P856"/>
  <c r="BI853"/>
  <c r="BH853"/>
  <c r="BG853"/>
  <c r="BF853"/>
  <c r="T853"/>
  <c r="T852"/>
  <c r="R853"/>
  <c r="R852"/>
  <c r="P853"/>
  <c r="P852"/>
  <c r="BI849"/>
  <c r="BH849"/>
  <c r="BG849"/>
  <c r="BF849"/>
  <c r="T849"/>
  <c r="T848"/>
  <c r="R849"/>
  <c r="R848"/>
  <c r="P849"/>
  <c r="P848"/>
  <c r="BI845"/>
  <c r="BH845"/>
  <c r="BG845"/>
  <c r="BF845"/>
  <c r="T845"/>
  <c r="T844"/>
  <c r="T843"/>
  <c r="R845"/>
  <c r="R844"/>
  <c r="R843"/>
  <c r="P845"/>
  <c r="P844"/>
  <c r="P843"/>
  <c r="BI837"/>
  <c r="BH837"/>
  <c r="BG837"/>
  <c r="BF837"/>
  <c r="T837"/>
  <c r="R837"/>
  <c r="P837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05"/>
  <c r="BH805"/>
  <c r="BG805"/>
  <c r="BF805"/>
  <c r="T805"/>
  <c r="R805"/>
  <c r="P805"/>
  <c r="BI787"/>
  <c r="BH787"/>
  <c r="BG787"/>
  <c r="BF787"/>
  <c r="T787"/>
  <c r="R787"/>
  <c r="P787"/>
  <c r="BI773"/>
  <c r="BH773"/>
  <c r="BG773"/>
  <c r="BF773"/>
  <c r="T773"/>
  <c r="R773"/>
  <c r="P773"/>
  <c r="BI771"/>
  <c r="BH771"/>
  <c r="BG771"/>
  <c r="BF771"/>
  <c r="T771"/>
  <c r="R771"/>
  <c r="P771"/>
  <c r="BI769"/>
  <c r="BH769"/>
  <c r="BG769"/>
  <c r="BF769"/>
  <c r="T769"/>
  <c r="R769"/>
  <c r="P769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56"/>
  <c r="BH756"/>
  <c r="BG756"/>
  <c r="BF756"/>
  <c r="T756"/>
  <c r="R756"/>
  <c r="P756"/>
  <c r="BI753"/>
  <c r="BH753"/>
  <c r="BG753"/>
  <c r="BF753"/>
  <c r="T753"/>
  <c r="R753"/>
  <c r="P753"/>
  <c r="BI751"/>
  <c r="BH751"/>
  <c r="BG751"/>
  <c r="BF751"/>
  <c r="T751"/>
  <c r="R751"/>
  <c r="P751"/>
  <c r="BI749"/>
  <c r="BH749"/>
  <c r="BG749"/>
  <c r="BF749"/>
  <c r="T749"/>
  <c r="R749"/>
  <c r="P749"/>
  <c r="BI745"/>
  <c r="BH745"/>
  <c r="BG745"/>
  <c r="BF745"/>
  <c r="T745"/>
  <c r="R745"/>
  <c r="P745"/>
  <c r="BI743"/>
  <c r="BH743"/>
  <c r="BG743"/>
  <c r="BF743"/>
  <c r="T743"/>
  <c r="R743"/>
  <c r="P743"/>
  <c r="BI735"/>
  <c r="BH735"/>
  <c r="BG735"/>
  <c r="BF735"/>
  <c r="T735"/>
  <c r="R735"/>
  <c r="P735"/>
  <c r="BI727"/>
  <c r="BH727"/>
  <c r="BG727"/>
  <c r="BF727"/>
  <c r="T727"/>
  <c r="R727"/>
  <c r="P727"/>
  <c r="BI725"/>
  <c r="BH725"/>
  <c r="BG725"/>
  <c r="BF725"/>
  <c r="T725"/>
  <c r="R725"/>
  <c r="P725"/>
  <c r="BI717"/>
  <c r="BH717"/>
  <c r="BG717"/>
  <c r="BF717"/>
  <c r="T717"/>
  <c r="R717"/>
  <c r="P717"/>
  <c r="BI714"/>
  <c r="BH714"/>
  <c r="BG714"/>
  <c r="BF714"/>
  <c r="T714"/>
  <c r="R714"/>
  <c r="P714"/>
  <c r="BI712"/>
  <c r="BH712"/>
  <c r="BG712"/>
  <c r="BF712"/>
  <c r="T712"/>
  <c r="R712"/>
  <c r="P712"/>
  <c r="BI709"/>
  <c r="BH709"/>
  <c r="BG709"/>
  <c r="BF709"/>
  <c r="T709"/>
  <c r="R709"/>
  <c r="P709"/>
  <c r="BI705"/>
  <c r="BH705"/>
  <c r="BG705"/>
  <c r="BF705"/>
  <c r="T705"/>
  <c r="R705"/>
  <c r="P705"/>
  <c r="BI703"/>
  <c r="BH703"/>
  <c r="BG703"/>
  <c r="BF703"/>
  <c r="T703"/>
  <c r="R703"/>
  <c r="P703"/>
  <c r="BI699"/>
  <c r="BH699"/>
  <c r="BG699"/>
  <c r="BF699"/>
  <c r="T699"/>
  <c r="R699"/>
  <c r="P699"/>
  <c r="BI695"/>
  <c r="BH695"/>
  <c r="BG695"/>
  <c r="BF695"/>
  <c r="T695"/>
  <c r="R695"/>
  <c r="P695"/>
  <c r="BI693"/>
  <c r="BH693"/>
  <c r="BG693"/>
  <c r="BF693"/>
  <c r="T693"/>
  <c r="R693"/>
  <c r="P693"/>
  <c r="BI687"/>
  <c r="BH687"/>
  <c r="BG687"/>
  <c r="BF687"/>
  <c r="T687"/>
  <c r="R687"/>
  <c r="P687"/>
  <c r="BI681"/>
  <c r="BH681"/>
  <c r="BG681"/>
  <c r="BF681"/>
  <c r="T681"/>
  <c r="R681"/>
  <c r="P681"/>
  <c r="BI679"/>
  <c r="BH679"/>
  <c r="BG679"/>
  <c r="BF679"/>
  <c r="T679"/>
  <c r="R679"/>
  <c r="P679"/>
  <c r="BI676"/>
  <c r="BH676"/>
  <c r="BG676"/>
  <c r="BF676"/>
  <c r="T676"/>
  <c r="R676"/>
  <c r="P676"/>
  <c r="BI674"/>
  <c r="BH674"/>
  <c r="BG674"/>
  <c r="BF674"/>
  <c r="T674"/>
  <c r="R674"/>
  <c r="P674"/>
  <c r="BI668"/>
  <c r="BH668"/>
  <c r="BG668"/>
  <c r="BF668"/>
  <c r="T668"/>
  <c r="R668"/>
  <c r="P668"/>
  <c r="BI666"/>
  <c r="BH666"/>
  <c r="BG666"/>
  <c r="BF666"/>
  <c r="T666"/>
  <c r="R666"/>
  <c r="P666"/>
  <c r="BI664"/>
  <c r="BH664"/>
  <c r="BG664"/>
  <c r="BF664"/>
  <c r="T664"/>
  <c r="R664"/>
  <c r="P664"/>
  <c r="BI658"/>
  <c r="BH658"/>
  <c r="BG658"/>
  <c r="BF658"/>
  <c r="T658"/>
  <c r="R658"/>
  <c r="P658"/>
  <c r="BI655"/>
  <c r="BH655"/>
  <c r="BG655"/>
  <c r="BF655"/>
  <c r="T655"/>
  <c r="R655"/>
  <c r="P655"/>
  <c r="BI653"/>
  <c r="BH653"/>
  <c r="BG653"/>
  <c r="BF653"/>
  <c r="T653"/>
  <c r="R653"/>
  <c r="P653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4"/>
  <c r="BH644"/>
  <c r="BG644"/>
  <c r="BF644"/>
  <c r="T644"/>
  <c r="R644"/>
  <c r="P644"/>
  <c r="BI642"/>
  <c r="BH642"/>
  <c r="BG642"/>
  <c r="BF642"/>
  <c r="T642"/>
  <c r="R642"/>
  <c r="P642"/>
  <c r="BI640"/>
  <c r="BH640"/>
  <c r="BG640"/>
  <c r="BF640"/>
  <c r="T640"/>
  <c r="R640"/>
  <c r="P640"/>
  <c r="BI638"/>
  <c r="BH638"/>
  <c r="BG638"/>
  <c r="BF638"/>
  <c r="T638"/>
  <c r="R638"/>
  <c r="P638"/>
  <c r="BI635"/>
  <c r="BH635"/>
  <c r="BG635"/>
  <c r="BF635"/>
  <c r="T635"/>
  <c r="R635"/>
  <c r="P635"/>
  <c r="BI633"/>
  <c r="BH633"/>
  <c r="BG633"/>
  <c r="BF633"/>
  <c r="T633"/>
  <c r="R633"/>
  <c r="P633"/>
  <c r="BI630"/>
  <c r="BH630"/>
  <c r="BG630"/>
  <c r="BF630"/>
  <c r="T630"/>
  <c r="R630"/>
  <c r="P630"/>
  <c r="BI628"/>
  <c r="BH628"/>
  <c r="BG628"/>
  <c r="BF628"/>
  <c r="T628"/>
  <c r="R628"/>
  <c r="P628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4"/>
  <c r="BH614"/>
  <c r="BG614"/>
  <c r="BF614"/>
  <c r="T614"/>
  <c r="R614"/>
  <c r="P614"/>
  <c r="BI612"/>
  <c r="BH612"/>
  <c r="BG612"/>
  <c r="BF612"/>
  <c r="T612"/>
  <c r="R612"/>
  <c r="P612"/>
  <c r="BI609"/>
  <c r="BH609"/>
  <c r="BG609"/>
  <c r="BF609"/>
  <c r="T609"/>
  <c r="R609"/>
  <c r="P609"/>
  <c r="BI606"/>
  <c r="BH606"/>
  <c r="BG606"/>
  <c r="BF606"/>
  <c r="T606"/>
  <c r="R606"/>
  <c r="P606"/>
  <c r="BI604"/>
  <c r="BH604"/>
  <c r="BG604"/>
  <c r="BF604"/>
  <c r="T604"/>
  <c r="R604"/>
  <c r="P604"/>
  <c r="BI602"/>
  <c r="BH602"/>
  <c r="BG602"/>
  <c r="BF602"/>
  <c r="T602"/>
  <c r="R602"/>
  <c r="P602"/>
  <c r="BI600"/>
  <c r="BH600"/>
  <c r="BG600"/>
  <c r="BF600"/>
  <c r="T600"/>
  <c r="R600"/>
  <c r="P600"/>
  <c r="BI598"/>
  <c r="BH598"/>
  <c r="BG598"/>
  <c r="BF598"/>
  <c r="T598"/>
  <c r="R598"/>
  <c r="P598"/>
  <c r="BI596"/>
  <c r="BH596"/>
  <c r="BG596"/>
  <c r="BF596"/>
  <c r="T596"/>
  <c r="R596"/>
  <c r="P596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2"/>
  <c r="BH562"/>
  <c r="BG562"/>
  <c r="BF562"/>
  <c r="T562"/>
  <c r="R562"/>
  <c r="P562"/>
  <c r="BI560"/>
  <c r="BH560"/>
  <c r="BG560"/>
  <c r="BF560"/>
  <c r="T560"/>
  <c r="R560"/>
  <c r="P560"/>
  <c r="BI559"/>
  <c r="BH559"/>
  <c r="BG559"/>
  <c r="BF559"/>
  <c r="T559"/>
  <c r="R559"/>
  <c r="P559"/>
  <c r="BI557"/>
  <c r="BH557"/>
  <c r="BG557"/>
  <c r="BF557"/>
  <c r="T557"/>
  <c r="R557"/>
  <c r="P557"/>
  <c r="BI556"/>
  <c r="BH556"/>
  <c r="BG556"/>
  <c r="BF556"/>
  <c r="T556"/>
  <c r="R556"/>
  <c r="P556"/>
  <c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6"/>
  <c r="BH546"/>
  <c r="BG546"/>
  <c r="BF546"/>
  <c r="T546"/>
  <c r="R546"/>
  <c r="P546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40"/>
  <c r="BH540"/>
  <c r="BG540"/>
  <c r="BF540"/>
  <c r="T540"/>
  <c r="R540"/>
  <c r="P540"/>
  <c r="BI539"/>
  <c r="BH539"/>
  <c r="BG539"/>
  <c r="BF539"/>
  <c r="T539"/>
  <c r="R539"/>
  <c r="P539"/>
  <c r="BI537"/>
  <c r="BH537"/>
  <c r="BG537"/>
  <c r="BF537"/>
  <c r="T537"/>
  <c r="R537"/>
  <c r="P537"/>
  <c r="BI536"/>
  <c r="BH536"/>
  <c r="BG536"/>
  <c r="BF536"/>
  <c r="T536"/>
  <c r="R536"/>
  <c r="P536"/>
  <c r="BI534"/>
  <c r="BH534"/>
  <c r="BG534"/>
  <c r="BF534"/>
  <c r="T534"/>
  <c r="R534"/>
  <c r="P534"/>
  <c r="BI533"/>
  <c r="BH533"/>
  <c r="BG533"/>
  <c r="BF533"/>
  <c r="T533"/>
  <c r="R533"/>
  <c r="P533"/>
  <c r="BI531"/>
  <c r="BH531"/>
  <c r="BG531"/>
  <c r="BF531"/>
  <c r="T531"/>
  <c r="R531"/>
  <c r="P531"/>
  <c r="BI530"/>
  <c r="BH530"/>
  <c r="BG530"/>
  <c r="BF530"/>
  <c r="T530"/>
  <c r="R530"/>
  <c r="P530"/>
  <c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T318"/>
  <c r="R319"/>
  <c r="R318"/>
  <c r="P319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62"/>
  <c r="BH262"/>
  <c r="BG262"/>
  <c r="BF262"/>
  <c r="T262"/>
  <c r="R262"/>
  <c r="P262"/>
  <c r="BI257"/>
  <c r="BH257"/>
  <c r="BG257"/>
  <c r="BF257"/>
  <c r="T257"/>
  <c r="R257"/>
  <c r="P257"/>
  <c r="BI254"/>
  <c r="BH254"/>
  <c r="BG254"/>
  <c r="BF254"/>
  <c r="T254"/>
  <c r="R254"/>
  <c r="P254"/>
  <c r="BI246"/>
  <c r="BH246"/>
  <c r="BG246"/>
  <c r="BF246"/>
  <c r="T246"/>
  <c r="R246"/>
  <c r="P246"/>
  <c r="BI243"/>
  <c r="BH243"/>
  <c r="BG243"/>
  <c r="BF243"/>
  <c r="T243"/>
  <c r="R243"/>
  <c r="P243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06"/>
  <c r="BH206"/>
  <c r="BG206"/>
  <c r="BF206"/>
  <c r="T206"/>
  <c r="R206"/>
  <c r="P206"/>
  <c r="BI200"/>
  <c r="BH200"/>
  <c r="BG200"/>
  <c r="BF200"/>
  <c r="T200"/>
  <c r="R200"/>
  <c r="P200"/>
  <c r="BI191"/>
  <c r="BH191"/>
  <c r="BG191"/>
  <c r="BF191"/>
  <c r="T191"/>
  <c r="R191"/>
  <c r="P191"/>
  <c r="BI170"/>
  <c r="BH170"/>
  <c r="BG170"/>
  <c r="BF170"/>
  <c r="T170"/>
  <c r="R170"/>
  <c r="P170"/>
  <c r="BI155"/>
  <c r="BH155"/>
  <c r="BG155"/>
  <c r="BF155"/>
  <c r="T155"/>
  <c r="R155"/>
  <c r="P155"/>
  <c r="BI141"/>
  <c r="BH141"/>
  <c r="BG141"/>
  <c r="BF141"/>
  <c r="T141"/>
  <c r="R141"/>
  <c r="P141"/>
  <c r="BI132"/>
  <c r="BH132"/>
  <c r="BG132"/>
  <c r="BF132"/>
  <c r="T132"/>
  <c r="R132"/>
  <c r="P132"/>
  <c r="BI128"/>
  <c r="BH128"/>
  <c r="BG128"/>
  <c r="BF128"/>
  <c r="T128"/>
  <c r="T127"/>
  <c r="R128"/>
  <c r="R127"/>
  <c r="P128"/>
  <c r="P127"/>
  <c r="BI124"/>
  <c r="BH124"/>
  <c r="BG124"/>
  <c r="BF124"/>
  <c r="T124"/>
  <c r="R124"/>
  <c r="P124"/>
  <c r="BI109"/>
  <c r="BH109"/>
  <c r="BG109"/>
  <c r="BF109"/>
  <c r="T109"/>
  <c r="R109"/>
  <c r="P109"/>
  <c r="BI104"/>
  <c r="BH104"/>
  <c r="BG104"/>
  <c r="BF104"/>
  <c r="T104"/>
  <c r="R104"/>
  <c r="P104"/>
  <c r="J98"/>
  <c r="J97"/>
  <c r="F97"/>
  <c r="F95"/>
  <c r="E93"/>
  <c r="J51"/>
  <c r="J50"/>
  <c r="F50"/>
  <c r="F48"/>
  <c r="E46"/>
  <c r="J16"/>
  <c r="E16"/>
  <c r="F51"/>
  <c r="J15"/>
  <c r="J10"/>
  <c r="J48"/>
  <c i="1" r="L50"/>
  <c r="AM50"/>
  <c r="AM49"/>
  <c r="L49"/>
  <c r="AM47"/>
  <c r="L47"/>
  <c r="L45"/>
  <c r="L44"/>
  <c i="2" r="J771"/>
  <c r="BK345"/>
  <c r="J551"/>
  <c r="J604"/>
  <c r="BK300"/>
  <c r="BK319"/>
  <c r="BK646"/>
  <c r="J419"/>
  <c r="BK262"/>
  <c r="J414"/>
  <c r="BK837"/>
  <c r="BK402"/>
  <c r="J560"/>
  <c r="J546"/>
  <c r="BK664"/>
  <c r="J231"/>
  <c r="J309"/>
  <c r="BK502"/>
  <c r="BK443"/>
  <c r="BK579"/>
  <c r="BK124"/>
  <c r="J392"/>
  <c r="J580"/>
  <c r="J200"/>
  <c r="J323"/>
  <c r="BK373"/>
  <c r="J550"/>
  <c r="BK589"/>
  <c r="BK404"/>
  <c r="J254"/>
  <c r="BK355"/>
  <c r="BK581"/>
  <c r="BK709"/>
  <c r="J695"/>
  <c r="BK293"/>
  <c r="J531"/>
  <c r="BK530"/>
  <c r="BK498"/>
  <c r="BK674"/>
  <c r="BK396"/>
  <c r="BK812"/>
  <c r="BK286"/>
  <c r="BK543"/>
  <c r="BK141"/>
  <c r="BK298"/>
  <c r="J408"/>
  <c r="J512"/>
  <c r="J642"/>
  <c r="J422"/>
  <c r="J598"/>
  <c r="J276"/>
  <c r="BK549"/>
  <c r="BK751"/>
  <c r="BK254"/>
  <c r="J343"/>
  <c r="BK536"/>
  <c r="BK506"/>
  <c r="BK479"/>
  <c r="J486"/>
  <c r="BK638"/>
  <c r="J849"/>
  <c r="J375"/>
  <c r="J602"/>
  <c r="BK352"/>
  <c r="BK556"/>
  <c r="J630"/>
  <c r="BK749"/>
  <c r="BK280"/>
  <c r="BK640"/>
  <c r="J367"/>
  <c r="J628"/>
  <c r="J337"/>
  <c r="J703"/>
  <c r="BK234"/>
  <c r="BK480"/>
  <c r="J674"/>
  <c r="J243"/>
  <c r="BK575"/>
  <c r="BK766"/>
  <c r="J355"/>
  <c r="J534"/>
  <c r="J528"/>
  <c r="J345"/>
  <c r="BK448"/>
  <c r="J727"/>
  <c r="J593"/>
  <c r="BK235"/>
  <c r="J381"/>
  <c r="J567"/>
  <c r="BK577"/>
  <c r="J335"/>
  <c r="J751"/>
  <c r="J477"/>
  <c r="BK504"/>
  <c r="J812"/>
  <c r="BK343"/>
  <c r="BK522"/>
  <c r="BK571"/>
  <c r="BK534"/>
  <c r="BK609"/>
  <c r="BK488"/>
  <c r="J296"/>
  <c r="J402"/>
  <c r="BK771"/>
  <c r="BK311"/>
  <c r="J490"/>
  <c r="J262"/>
  <c r="BK289"/>
  <c r="J479"/>
  <c r="BK363"/>
  <c r="BK745"/>
  <c r="BK553"/>
  <c r="BK540"/>
  <c r="BK339"/>
  <c r="BK595"/>
  <c r="J383"/>
  <c r="J638"/>
  <c r="BK687"/>
  <c r="J595"/>
  <c r="J170"/>
  <c r="BK349"/>
  <c r="BK717"/>
  <c r="BK347"/>
  <c r="J352"/>
  <c r="BK422"/>
  <c r="BK474"/>
  <c r="J575"/>
  <c r="J141"/>
  <c r="BK420"/>
  <c r="BK554"/>
  <c r="J571"/>
  <c r="BK414"/>
  <c r="BK531"/>
  <c r="J311"/>
  <c r="BK550"/>
  <c r="BK635"/>
  <c r="BK383"/>
  <c r="J646"/>
  <c r="J280"/>
  <c r="J431"/>
  <c r="J339"/>
  <c r="J709"/>
  <c r="J416"/>
  <c r="BK557"/>
  <c r="J857"/>
  <c r="BK472"/>
  <c r="J687"/>
  <c r="J226"/>
  <c r="BK441"/>
  <c r="J717"/>
  <c r="J389"/>
  <c r="J494"/>
  <c r="J714"/>
  <c r="J406"/>
  <c r="BK725"/>
  <c r="BK818"/>
  <c r="J104"/>
  <c r="J293"/>
  <c r="BK565"/>
  <c r="J124"/>
  <c r="BK406"/>
  <c r="BK132"/>
  <c r="J623"/>
  <c r="BK398"/>
  <c r="J539"/>
  <c r="BK849"/>
  <c r="BK437"/>
  <c r="J769"/>
  <c r="J612"/>
  <c r="J213"/>
  <c r="BK109"/>
  <c r="J537"/>
  <c r="J496"/>
  <c r="J853"/>
  <c r="J488"/>
  <c r="J666"/>
  <c r="J354"/>
  <c r="BK560"/>
  <c r="BK226"/>
  <c r="J435"/>
  <c r="BK337"/>
  <c r="J476"/>
  <c r="J412"/>
  <c r="J465"/>
  <c r="J818"/>
  <c r="BK425"/>
  <c r="BK496"/>
  <c r="BK598"/>
  <c r="J648"/>
  <c r="BK546"/>
  <c r="BK753"/>
  <c r="BK602"/>
  <c r="BK191"/>
  <c r="BK410"/>
  <c r="J805"/>
  <c r="BK668"/>
  <c r="J363"/>
  <c r="BK537"/>
  <c r="BK712"/>
  <c r="J668"/>
  <c r="BK330"/>
  <c r="BK533"/>
  <c r="J515"/>
  <c r="BK699"/>
  <c r="BK357"/>
  <c r="BK642"/>
  <c r="J330"/>
  <c r="BK563"/>
  <c r="BK693"/>
  <c r="BK714"/>
  <c r="BK296"/>
  <c r="J361"/>
  <c r="BK500"/>
  <c r="BK482"/>
  <c r="BK128"/>
  <c r="BK243"/>
  <c r="J525"/>
  <c r="BK567"/>
  <c r="BK371"/>
  <c r="J581"/>
  <c r="BK218"/>
  <c r="BK518"/>
  <c r="BK569"/>
  <c r="J270"/>
  <c r="BK490"/>
  <c r="J467"/>
  <c r="BK630"/>
  <c r="BK257"/>
  <c r="J557"/>
  <c r="BK365"/>
  <c r="BK525"/>
  <c r="BK705"/>
  <c r="BK316"/>
  <c r="J326"/>
  <c r="J394"/>
  <c r="BK617"/>
  <c r="J508"/>
  <c r="J753"/>
  <c r="J425"/>
  <c r="J522"/>
  <c r="J265"/>
  <c r="BK416"/>
  <c r="J341"/>
  <c r="BK628"/>
  <c r="BK213"/>
  <c r="J347"/>
  <c r="J554"/>
  <c r="J109"/>
  <c r="J556"/>
  <c r="J606"/>
  <c r="BK769"/>
  <c r="BK392"/>
  <c r="BK612"/>
  <c r="J745"/>
  <c r="J584"/>
  <c r="J600"/>
  <c r="BK857"/>
  <c r="BK477"/>
  <c r="J766"/>
  <c r="J450"/>
  <c r="BK400"/>
  <c r="BK545"/>
  <c r="J681"/>
  <c r="J589"/>
  <c r="J559"/>
  <c r="BK666"/>
  <c r="BK845"/>
  <c r="J456"/>
  <c r="J569"/>
  <c r="J128"/>
  <c r="J234"/>
  <c r="BK762"/>
  <c r="J762"/>
  <c r="J619"/>
  <c r="J319"/>
  <c r="J420"/>
  <c r="BK756"/>
  <c r="J756"/>
  <c r="BK283"/>
  <c r="BK379"/>
  <c r="J470"/>
  <c r="J548"/>
  <c i="1" r="AS54"/>
  <c i="2" r="BK470"/>
  <c r="BK270"/>
  <c r="BK433"/>
  <c r="BK787"/>
  <c r="BK361"/>
  <c r="J596"/>
  <c r="BK276"/>
  <c r="J498"/>
  <c r="BK633"/>
  <c r="BK648"/>
  <c r="BK764"/>
  <c r="BK580"/>
  <c r="BK559"/>
  <c r="J377"/>
  <c r="BK805"/>
  <c r="J328"/>
  <c r="BK446"/>
  <c r="J655"/>
  <c r="J237"/>
  <c r="BK439"/>
  <c r="J504"/>
  <c r="BK658"/>
  <c r="BK354"/>
  <c r="BK387"/>
  <c r="BK743"/>
  <c r="BK309"/>
  <c r="J349"/>
  <c r="BK454"/>
  <c r="J454"/>
  <c r="BK492"/>
  <c r="BK476"/>
  <c r="J545"/>
  <c r="BK676"/>
  <c r="J235"/>
  <c r="J609"/>
  <c r="BK326"/>
  <c r="BK515"/>
  <c r="J542"/>
  <c r="BK551"/>
  <c r="BK593"/>
  <c r="J653"/>
  <c r="J448"/>
  <c r="J257"/>
  <c r="J233"/>
  <c r="BK548"/>
  <c r="BK221"/>
  <c r="J333"/>
  <c r="BK486"/>
  <c r="J500"/>
  <c r="BK367"/>
  <c r="J474"/>
  <c r="BK394"/>
  <c r="J549"/>
  <c r="BK104"/>
  <c r="J289"/>
  <c r="J540"/>
  <c r="BK679"/>
  <c r="J461"/>
  <c r="J577"/>
  <c r="BK246"/>
  <c r="BK233"/>
  <c r="J773"/>
  <c r="BK461"/>
  <c r="J565"/>
  <c r="BK200"/>
  <c r="J464"/>
  <c r="BK155"/>
  <c r="J218"/>
  <c r="J446"/>
  <c r="BK539"/>
  <c r="BK528"/>
  <c r="J640"/>
  <c r="J562"/>
  <c r="BK681"/>
  <c r="BK408"/>
  <c r="J573"/>
  <c r="J533"/>
  <c r="BK773"/>
  <c r="J387"/>
  <c r="J459"/>
  <c r="BK542"/>
  <c r="BK604"/>
  <c r="BK494"/>
  <c r="J536"/>
  <c r="J191"/>
  <c r="J443"/>
  <c r="J679"/>
  <c r="BK335"/>
  <c r="BK463"/>
  <c r="BK600"/>
  <c r="BK727"/>
  <c r="BK359"/>
  <c r="J563"/>
  <c r="J579"/>
  <c r="BK650"/>
  <c r="BK328"/>
  <c r="J582"/>
  <c r="J650"/>
  <c r="BK644"/>
  <c r="J664"/>
  <c r="J705"/>
  <c r="BK695"/>
  <c r="J365"/>
  <c r="BK452"/>
  <c r="J816"/>
  <c r="BK389"/>
  <c r="J735"/>
  <c r="BK419"/>
  <c r="J658"/>
  <c r="J359"/>
  <c r="J586"/>
  <c r="BK206"/>
  <c r="J433"/>
  <c r="BK562"/>
  <c r="J371"/>
  <c r="BK427"/>
  <c r="J749"/>
  <c r="J725"/>
  <c r="BK369"/>
  <c r="BK653"/>
  <c r="J787"/>
  <c r="J273"/>
  <c r="J398"/>
  <c r="J518"/>
  <c r="J480"/>
  <c r="BK467"/>
  <c r="BK816"/>
  <c r="J385"/>
  <c r="BK619"/>
  <c r="J313"/>
  <c r="J396"/>
  <c r="BK456"/>
  <c r="BK385"/>
  <c r="BK703"/>
  <c r="BK586"/>
  <c r="BK237"/>
  <c r="BK459"/>
  <c r="BK820"/>
  <c r="J404"/>
  <c r="J712"/>
  <c r="J463"/>
  <c r="J506"/>
  <c r="BK591"/>
  <c r="BK614"/>
  <c r="BK735"/>
  <c r="BK606"/>
  <c r="BK323"/>
  <c r="J482"/>
  <c r="BK814"/>
  <c r="J316"/>
  <c r="BK623"/>
  <c r="BK429"/>
  <c r="J635"/>
  <c r="BK341"/>
  <c r="J429"/>
  <c r="BK381"/>
  <c r="BK655"/>
  <c r="J621"/>
  <c r="J369"/>
  <c r="J484"/>
  <c r="BK853"/>
  <c r="BK484"/>
  <c r="J246"/>
  <c r="J373"/>
  <c r="BK621"/>
  <c r="J492"/>
  <c r="J543"/>
  <c r="J743"/>
  <c r="J591"/>
  <c r="J286"/>
  <c r="BK464"/>
  <c r="J820"/>
  <c r="J206"/>
  <c r="J410"/>
  <c r="J502"/>
  <c r="BK573"/>
  <c r="J298"/>
  <c r="BK465"/>
  <c r="J437"/>
  <c r="J676"/>
  <c r="BK170"/>
  <c r="J441"/>
  <c r="J764"/>
  <c r="J379"/>
  <c r="BK435"/>
  <c r="J614"/>
  <c r="J699"/>
  <c r="J221"/>
  <c r="J617"/>
  <c r="J300"/>
  <c r="BK508"/>
  <c r="J845"/>
  <c r="BK333"/>
  <c r="BK582"/>
  <c r="BK265"/>
  <c r="BK231"/>
  <c r="BK450"/>
  <c r="BK596"/>
  <c r="BK313"/>
  <c r="BK625"/>
  <c r="J283"/>
  <c r="J439"/>
  <c r="J633"/>
  <c r="J132"/>
  <c r="BK412"/>
  <c r="J644"/>
  <c r="J625"/>
  <c r="BK377"/>
  <c r="J357"/>
  <c r="J693"/>
  <c r="BK375"/>
  <c r="J472"/>
  <c r="J814"/>
  <c r="BK273"/>
  <c r="J530"/>
  <c r="BK584"/>
  <c r="J155"/>
  <c r="J400"/>
  <c r="J427"/>
  <c r="J553"/>
  <c r="J452"/>
  <c r="BK512"/>
  <c r="J837"/>
  <c r="BK431"/>
  <c l="1" r="T131"/>
  <c r="T308"/>
  <c r="T322"/>
  <c r="T321"/>
  <c r="R351"/>
  <c r="T469"/>
  <c r="T657"/>
  <c r="T716"/>
  <c r="R755"/>
  <c r="T103"/>
  <c r="BK236"/>
  <c r="J236"/>
  <c r="J60"/>
  <c r="R308"/>
  <c r="T332"/>
  <c r="R391"/>
  <c r="R418"/>
  <c r="P424"/>
  <c r="BK445"/>
  <c r="J445"/>
  <c r="J70"/>
  <c r="T445"/>
  <c r="R458"/>
  <c r="BK588"/>
  <c r="J588"/>
  <c r="J73"/>
  <c r="R608"/>
  <c r="BK768"/>
  <c r="J768"/>
  <c r="J78"/>
  <c r="R103"/>
  <c r="R236"/>
  <c r="BK332"/>
  <c r="J332"/>
  <c r="J65"/>
  <c r="T351"/>
  <c r="R469"/>
  <c r="P608"/>
  <c r="BK716"/>
  <c r="J716"/>
  <c r="J76"/>
  <c r="R716"/>
  <c r="T755"/>
  <c r="BK131"/>
  <c r="J131"/>
  <c r="J59"/>
  <c r="P236"/>
  <c r="R322"/>
  <c r="P351"/>
  <c r="P469"/>
  <c r="T588"/>
  <c r="BK657"/>
  <c r="J657"/>
  <c r="J75"/>
  <c r="T768"/>
  <c r="R131"/>
  <c r="P308"/>
  <c r="BK322"/>
  <c r="J322"/>
  <c r="J64"/>
  <c r="R332"/>
  <c r="T391"/>
  <c r="P418"/>
  <c r="T418"/>
  <c r="R424"/>
  <c r="P445"/>
  <c r="BK458"/>
  <c r="J458"/>
  <c r="J71"/>
  <c r="T458"/>
  <c r="R588"/>
  <c r="T608"/>
  <c r="R768"/>
  <c r="P103"/>
  <c r="P131"/>
  <c r="BK308"/>
  <c r="J308"/>
  <c r="J61"/>
  <c r="P322"/>
  <c r="P332"/>
  <c r="BK391"/>
  <c r="J391"/>
  <c r="J67"/>
  <c r="BK469"/>
  <c r="J469"/>
  <c r="J72"/>
  <c r="P588"/>
  <c r="P657"/>
  <c r="P716"/>
  <c r="BK755"/>
  <c r="J755"/>
  <c r="J77"/>
  <c r="P755"/>
  <c r="BK103"/>
  <c r="J103"/>
  <c r="J57"/>
  <c r="T236"/>
  <c r="BK351"/>
  <c r="J351"/>
  <c r="J66"/>
  <c r="P391"/>
  <c r="BK418"/>
  <c r="J418"/>
  <c r="J68"/>
  <c r="BK424"/>
  <c r="J424"/>
  <c r="J69"/>
  <c r="T424"/>
  <c r="R445"/>
  <c r="P458"/>
  <c r="BK608"/>
  <c r="J608"/>
  <c r="J74"/>
  <c r="R657"/>
  <c r="P768"/>
  <c r="BK318"/>
  <c r="J318"/>
  <c r="J62"/>
  <c r="BK844"/>
  <c r="J844"/>
  <c r="J80"/>
  <c r="BK848"/>
  <c r="J848"/>
  <c r="J81"/>
  <c r="BK856"/>
  <c r="J856"/>
  <c r="J83"/>
  <c r="BK852"/>
  <c r="J852"/>
  <c r="J82"/>
  <c r="BK127"/>
  <c r="J127"/>
  <c r="J58"/>
  <c r="BE218"/>
  <c r="BE231"/>
  <c r="BE233"/>
  <c r="BE265"/>
  <c r="BE270"/>
  <c r="BE280"/>
  <c r="BE283"/>
  <c r="BE300"/>
  <c r="BE319"/>
  <c r="BE371"/>
  <c r="BE392"/>
  <c r="BE394"/>
  <c r="BE396"/>
  <c r="BE398"/>
  <c r="BE400"/>
  <c r="BE412"/>
  <c r="BE414"/>
  <c r="BE416"/>
  <c r="BE419"/>
  <c r="BE420"/>
  <c r="BE454"/>
  <c r="BE463"/>
  <c r="BE480"/>
  <c r="BE482"/>
  <c r="BE494"/>
  <c r="BE506"/>
  <c r="BE508"/>
  <c r="BE528"/>
  <c r="BE542"/>
  <c r="BE545"/>
  <c r="BE560"/>
  <c r="BE562"/>
  <c r="BE565"/>
  <c r="BE569"/>
  <c r="BE579"/>
  <c r="BE614"/>
  <c r="BE648"/>
  <c r="BE653"/>
  <c r="BE695"/>
  <c r="BE709"/>
  <c r="BE764"/>
  <c r="BE805"/>
  <c r="BE812"/>
  <c r="BE814"/>
  <c r="BE816"/>
  <c r="BE818"/>
  <c r="BE820"/>
  <c r="BE837"/>
  <c r="BE845"/>
  <c r="BE849"/>
  <c r="BE853"/>
  <c r="BE857"/>
  <c r="BE141"/>
  <c r="BE155"/>
  <c r="BE326"/>
  <c r="BE341"/>
  <c r="BE404"/>
  <c r="BE406"/>
  <c r="BE441"/>
  <c r="BE443"/>
  <c r="BE450"/>
  <c r="BE456"/>
  <c r="BE479"/>
  <c r="BE518"/>
  <c r="BE550"/>
  <c r="BE553"/>
  <c r="BE554"/>
  <c r="BE571"/>
  <c r="BE584"/>
  <c r="BE595"/>
  <c r="BE606"/>
  <c r="BE609"/>
  <c r="BE640"/>
  <c r="BE644"/>
  <c r="BE658"/>
  <c r="BE693"/>
  <c r="BE712"/>
  <c r="BE735"/>
  <c r="BE773"/>
  <c r="F98"/>
  <c r="BE234"/>
  <c r="BE235"/>
  <c r="BE254"/>
  <c r="BE293"/>
  <c r="BE313"/>
  <c r="BE343"/>
  <c r="BE385"/>
  <c r="BE387"/>
  <c r="BE389"/>
  <c r="BE490"/>
  <c r="BE504"/>
  <c r="BE533"/>
  <c r="BE573"/>
  <c r="BE598"/>
  <c r="BE604"/>
  <c r="BE666"/>
  <c r="BE668"/>
  <c r="BE674"/>
  <c r="BE681"/>
  <c r="BE703"/>
  <c r="BE762"/>
  <c r="BE769"/>
  <c r="BE461"/>
  <c r="BE512"/>
  <c r="BE522"/>
  <c r="BE559"/>
  <c r="BE577"/>
  <c r="BE580"/>
  <c r="BE581"/>
  <c r="BE600"/>
  <c r="BE625"/>
  <c r="BE630"/>
  <c r="BE646"/>
  <c r="BE650"/>
  <c r="BE679"/>
  <c r="J95"/>
  <c r="BE104"/>
  <c r="BE226"/>
  <c r="BE328"/>
  <c r="BE373"/>
  <c r="BE377"/>
  <c r="BE379"/>
  <c r="BE402"/>
  <c r="BE472"/>
  <c r="BE474"/>
  <c r="BE477"/>
  <c r="BE498"/>
  <c r="BE537"/>
  <c r="BE539"/>
  <c r="BE582"/>
  <c r="BE586"/>
  <c r="BE593"/>
  <c r="BE623"/>
  <c r="BE633"/>
  <c r="BE638"/>
  <c r="BE642"/>
  <c r="BE717"/>
  <c r="BE771"/>
  <c r="BE787"/>
  <c r="BE109"/>
  <c r="BE124"/>
  <c r="BE128"/>
  <c r="BE200"/>
  <c r="BE221"/>
  <c r="BE237"/>
  <c r="BE243"/>
  <c r="BE257"/>
  <c r="BE262"/>
  <c r="BE286"/>
  <c r="BE289"/>
  <c r="BE298"/>
  <c r="BE309"/>
  <c r="BE311"/>
  <c r="BE333"/>
  <c r="BE335"/>
  <c r="BE337"/>
  <c r="BE349"/>
  <c r="BE352"/>
  <c r="BE354"/>
  <c r="BE355"/>
  <c r="BE357"/>
  <c r="BE359"/>
  <c r="BE361"/>
  <c r="BE363"/>
  <c r="BE365"/>
  <c r="BE375"/>
  <c r="BE381"/>
  <c r="BE383"/>
  <c r="BE446"/>
  <c r="BE448"/>
  <c r="BE464"/>
  <c r="BE467"/>
  <c r="BE476"/>
  <c r="BE496"/>
  <c r="BE525"/>
  <c r="BE531"/>
  <c r="BE534"/>
  <c r="BE548"/>
  <c r="BE549"/>
  <c r="BE551"/>
  <c r="BE556"/>
  <c r="BE563"/>
  <c r="BE596"/>
  <c r="BE617"/>
  <c r="BE619"/>
  <c r="BE621"/>
  <c r="BE635"/>
  <c r="BE676"/>
  <c r="BE687"/>
  <c r="BE705"/>
  <c r="BE743"/>
  <c r="BE749"/>
  <c r="BE756"/>
  <c r="BE766"/>
  <c r="BE170"/>
  <c r="BE191"/>
  <c r="BE206"/>
  <c r="BE213"/>
  <c r="BE246"/>
  <c r="BE276"/>
  <c r="BE296"/>
  <c r="BE339"/>
  <c r="BE345"/>
  <c r="BE347"/>
  <c r="BE369"/>
  <c r="BE429"/>
  <c r="BE437"/>
  <c r="BE439"/>
  <c r="BE452"/>
  <c r="BE492"/>
  <c r="BE500"/>
  <c r="BE530"/>
  <c r="BE540"/>
  <c r="BE543"/>
  <c r="BE557"/>
  <c r="BE567"/>
  <c r="BE591"/>
  <c r="BE602"/>
  <c r="BE612"/>
  <c r="BE628"/>
  <c r="BE664"/>
  <c r="BE699"/>
  <c r="BE725"/>
  <c r="BE727"/>
  <c r="BE745"/>
  <c r="BE751"/>
  <c r="BE753"/>
  <c r="BE132"/>
  <c r="BE273"/>
  <c r="BE316"/>
  <c r="BE323"/>
  <c r="BE330"/>
  <c r="BE367"/>
  <c r="BE408"/>
  <c r="BE410"/>
  <c r="BE422"/>
  <c r="BE425"/>
  <c r="BE427"/>
  <c r="BE431"/>
  <c r="BE433"/>
  <c r="BE435"/>
  <c r="BE459"/>
  <c r="BE465"/>
  <c r="BE470"/>
  <c r="BE484"/>
  <c r="BE486"/>
  <c r="BE488"/>
  <c r="BE502"/>
  <c r="BE515"/>
  <c r="BE536"/>
  <c r="BE546"/>
  <c r="BE575"/>
  <c r="BE589"/>
  <c r="BE655"/>
  <c r="BE714"/>
  <c r="F33"/>
  <c i="1" r="BB55"/>
  <c r="BB54"/>
  <c r="AX54"/>
  <c i="2" r="F32"/>
  <c i="1" r="BA55"/>
  <c r="BA54"/>
  <c r="AW54"/>
  <c r="AK30"/>
  <c i="2" r="F35"/>
  <c i="1" r="BD55"/>
  <c r="BD54"/>
  <c r="W33"/>
  <c i="2" r="J32"/>
  <c i="1" r="AW55"/>
  <c i="2" r="F34"/>
  <c i="1" r="BC55"/>
  <c r="BC54"/>
  <c r="W32"/>
  <c i="2" l="1" r="P321"/>
  <c r="T102"/>
  <c r="T101"/>
  <c r="R321"/>
  <c r="P102"/>
  <c r="P101"/>
  <c i="1" r="AU55"/>
  <c i="2" r="R102"/>
  <c r="R101"/>
  <c r="BK102"/>
  <c r="J102"/>
  <c r="J56"/>
  <c r="BK843"/>
  <c r="J843"/>
  <c r="J79"/>
  <c r="BK321"/>
  <c r="J321"/>
  <c r="J63"/>
  <c r="J31"/>
  <c i="1" r="AV55"/>
  <c r="AT55"/>
  <c i="2" r="F31"/>
  <c i="1" r="AZ55"/>
  <c r="AZ54"/>
  <c r="AV54"/>
  <c r="AK29"/>
  <c r="W30"/>
  <c r="AY54"/>
  <c r="W31"/>
  <c r="AU54"/>
  <c i="2" l="1" r="BK101"/>
  <c r="J101"/>
  <c r="J55"/>
  <c i="1" r="W29"/>
  <c r="AT54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<sst xmlns="http://schemas.openxmlformats.org/spreadsheetml/2006/main">
  <si>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</si>
  <si>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</si>
  <si>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</si>
  <si>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</si>
  <si>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</si>
  <si>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{63fff7ff-8e80-493b-a78a-77f55f0cf197}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</si>
  <si>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</si>
  <si>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</si>
  <si>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</si>
  <si>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</si>
  <si>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</si>
  <si>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</si>
  <si>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</si>
  <si>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</si>
  <si>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485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</si>
  <si>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</si>
  <si>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</si>
  <si>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Stavební úpravy za účelem  změny užívání.</t>
  </si>
  <si>
    <t>KSO:</t>
  </si>
  <si>
    <t/>
  </si>
  <si>
    <t>CC-CZ:</t>
  </si>
  <si>
    <t>Místo:</t>
  </si>
  <si>
    <t>Masarykovo náměstí 25</t>
  </si>
  <si>
    <t>Datum:</t>
  </si>
  <si>
    <t>5. 10. 2023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</si>
  <si>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</si>
  <si>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</si>
  <si>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</si>
  <si>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</si>
  <si>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</si>
  <si>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</si>
  <si>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</si>
  <si>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>Ing Rakouský Tomáš</t>
  </si>
  <si>
    <t>True</t>
  </si>
  <si>
    <t>Zpracovatel:</t>
  </si>
  <si>
    <t>Pavel Novotný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</si>
  <si>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</si>
  <si>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</si>
  <si>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</si>
  <si>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</si>
  <si>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</si>
  <si>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</si>
  <si>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</si>
  <si>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</si>
  <si>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</si>
  <si>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</si>
  <si>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</si>
  <si>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</si>
  <si>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</si>
  <si>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</si>
  <si>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</si>
  <si>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</si>
  <si>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</si>
  <si>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</si>
  <si>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</si>
  <si>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</si>
  <si>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</si>
  <si>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</si>
  <si>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</si>
  <si>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</si>
  <si>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</si>
  <si>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</si>
  <si>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</si>
  <si>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</si>
  <si>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</si>
  <si>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</si>
  <si>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</si>
  <si>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</si>
  <si>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</si>
  <si>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</si>
  <si>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</si>
  <si>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</si>
  <si>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</si>
  <si>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</si>
  <si>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</si>
  <si>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</si>
  <si>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</si>
  <si>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</si>
  <si>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</si>
  <si>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</si>
  <si>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</si>
  <si>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</si>
  <si>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</si>
  <si>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</si>
  <si>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</si>
  <si>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</si>
  <si>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</si>
  <si>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</si>
  <si>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</si>
  <si>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</si>
  <si>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</si>
  <si>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</si>
  <si>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</si>
  <si>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</si>
  <si>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</si>
  <si>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</si>
  <si>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</si>
  <si>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</si>
  <si>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</si>
  <si>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</si>
  <si>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</si>
  <si>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</si>
  <si>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</si>
  <si>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</si>
  <si>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</si>
  <si>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</si>
  <si>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</si>
  <si>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</si>
  <si>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</si>
  <si>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</si>
  <si>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</si>
  <si>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</si>
  <si>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</si>
  <si>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</si>
  <si>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</si>
  <si>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</si>
  <si>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</si>
  <si>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</si>
  <si>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</si>
  <si>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</si>
  <si>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</si>
  <si>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</si>
  <si>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</si>
  <si>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</si>
  <si>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</si>
  <si>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</si>
  <si>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</si>
  <si>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</si>
  <si>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</si>
  <si>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</si>
  <si>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</si>
  <si>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</si>
  <si>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317142440</t>
  </si>
  <si>
    <t>Překlady nenosné z pórobetonu osazené do tenkého maltového lože, výšky do 250 mm, šířky překladu 150 mm, délky překladu do 1000 mm</t>
  </si>
  <si>
    <t>kus</t>
  </si>
  <si>
    <t>4</t>
  </si>
  <si>
    <t>997004351</t>
  </si>
  <si>
    <t>Online PSC</t>
  </si>
  <si>
    <t>https://podminky.urs.cz/item/CS_URS_2023_02/317142440</t>
  </si>
  <si>
    <t>VV</t>
  </si>
  <si>
    <t xml:space="preserve">"1.03/1.04"  1</t>
  </si>
  <si>
    <t xml:space="preserve">"1.04/1.06"  1</t>
  </si>
  <si>
    <t xml:space="preserve">"1.04/1.05"  1</t>
  </si>
  <si>
    <t>342272245</t>
  </si>
  <si>
    <t>Příčky z pórobetonových tvárnic hladkých na tenké maltové lože objemová hmotnost do 500 kg/m3, tloušťka příčky 150 mm</t>
  </si>
  <si>
    <t>m2</t>
  </si>
  <si>
    <t>-1852310397</t>
  </si>
  <si>
    <t>https://podminky.urs.cz/item/CS_URS_2023_02/342272245</t>
  </si>
  <si>
    <t>***na k. (-0,130)/(+2,870)</t>
  </si>
  <si>
    <t>**1.03/1.04</t>
  </si>
  <si>
    <t xml:space="preserve">"stěny"  1,235*3,0</t>
  </si>
  <si>
    <t xml:space="preserve">"otvory"  (0,8*1,97)*-1</t>
  </si>
  <si>
    <t>**1.04/1.06</t>
  </si>
  <si>
    <t xml:space="preserve">"stěny"  1,45*3,0</t>
  </si>
  <si>
    <t xml:space="preserve">"otvory"  (0,7*1,97)*-1</t>
  </si>
  <si>
    <t>**1.04_1.06/1.05</t>
  </si>
  <si>
    <t xml:space="preserve">"stěny"  2,485*3,0</t>
  </si>
  <si>
    <t>**1.05/1.02</t>
  </si>
  <si>
    <t xml:space="preserve">"otvory"  0</t>
  </si>
  <si>
    <t>342291121</t>
  </si>
  <si>
    <t>Ukotvení příček plochými kotvami, do konstrukce cihelné</t>
  </si>
  <si>
    <t>m</t>
  </si>
  <si>
    <t>-522645348</t>
  </si>
  <si>
    <t>https://podminky.urs.cz/item/CS_URS_2023_02/342291121</t>
  </si>
  <si>
    <t xml:space="preserve">"nové příčky"  3,0*7</t>
  </si>
  <si>
    <t>Vodorovné konstrukce</t>
  </si>
  <si>
    <t>411386611</t>
  </si>
  <si>
    <t>Zabetonování prostupů v instalačních šachtách ve stropech železobetonových ze suchých směsí, včetně bednění, odbednění, výztuže a zajištění potrubí skelnou vatou s folií (materiál v ceně), plochy do 0,09 m2</t>
  </si>
  <si>
    <t>-1796951336</t>
  </si>
  <si>
    <t>https://podminky.urs.cz/item/CS_URS_2023_02/411386611</t>
  </si>
  <si>
    <t xml:space="preserve">"ZTI_K"  3</t>
  </si>
  <si>
    <t>6</t>
  </si>
  <si>
    <t>Úpravy povrchů, podlahy a osazování výplní</t>
  </si>
  <si>
    <t>5</t>
  </si>
  <si>
    <t>612131101</t>
  </si>
  <si>
    <t>Podkladní a spojovací vrstva vnitřních omítaných ploch cementový postřik nanášený ručně celoplošně stěn</t>
  </si>
  <si>
    <t>-305023737</t>
  </si>
  <si>
    <t>https://podminky.urs.cz/item/CS_URS_2023_02/612131101</t>
  </si>
  <si>
    <t>***na stávajícím zdivu</t>
  </si>
  <si>
    <t>"1.05 úklid_ker. obklad do v. 2,0 m</t>
  </si>
  <si>
    <t xml:space="preserve">"stěny"  (2,61+1,45)*2,0</t>
  </si>
  <si>
    <t xml:space="preserve">"otvory"  (0,55*0,7)*-1</t>
  </si>
  <si>
    <t>"1.06 soc.zařízení_ker. obklad do v. 2,0 m</t>
  </si>
  <si>
    <t xml:space="preserve">"stěny"  (2,485+1,125*2)*2,0</t>
  </si>
  <si>
    <t>612142001</t>
  </si>
  <si>
    <t>Potažení vnitřních ploch pletivem v ploše nebo pruzích, na plném podkladu sklovláknitým vtlačením do tmelu stěn</t>
  </si>
  <si>
    <t>1126976967</t>
  </si>
  <si>
    <t>https://podminky.urs.cz/item/CS_URS_2023_02/612142001</t>
  </si>
  <si>
    <t xml:space="preserve">"stěny"  1,235*2,87*2</t>
  </si>
  <si>
    <t xml:space="preserve">"otvory"  (0,8*1,97)*-2</t>
  </si>
  <si>
    <t xml:space="preserve">"stěny"  1,45*2,87*2</t>
  </si>
  <si>
    <t xml:space="preserve">"otvory"  (0,7*1,97)*-2</t>
  </si>
  <si>
    <t xml:space="preserve">"stěny"  2,485*2,87*2</t>
  </si>
  <si>
    <t>7</t>
  </si>
  <si>
    <t>612321131</t>
  </si>
  <si>
    <t>Potažení vnitřních ploch vápenocementovým štukem tloušťky do 3 mm svislých konstrukcí stěn</t>
  </si>
  <si>
    <t>-870371633</t>
  </si>
  <si>
    <t>https://podminky.urs.cz/item/CS_URS_2023_02/612321131</t>
  </si>
  <si>
    <t>***na plochách s tmelem</t>
  </si>
  <si>
    <t xml:space="preserve">"1.02 prodejna"  </t>
  </si>
  <si>
    <t xml:space="preserve">"stěny"  2,485*2,87</t>
  </si>
  <si>
    <t xml:space="preserve">"1.04 chodba"  </t>
  </si>
  <si>
    <t xml:space="preserve">"stěny"  (1,45+1,015+1,235)*2,87</t>
  </si>
  <si>
    <t>"1.05 úklid_ker. obklad do v. 2,0 m"</t>
  </si>
  <si>
    <t xml:space="preserve">"stěny"  (2,485*2)*(2,87-2,0)</t>
  </si>
  <si>
    <t>"1.06 soc.zařízení_ker. obklad do v. 2,0 m"</t>
  </si>
  <si>
    <t xml:space="preserve">"stěny"  (1,37+1,45)*(2,87-2,0)</t>
  </si>
  <si>
    <t>8</t>
  </si>
  <si>
    <t>612325422</t>
  </si>
  <si>
    <t>Oprava vápenocementové omítky vnitřních ploch štukové dvouvrstvé, tloušťky do 20 mm a tloušťky štuku do 3 mm stěn, v rozsahu opravované plochy přes 10 do 30%</t>
  </si>
  <si>
    <t>-1262944924</t>
  </si>
  <si>
    <t>https://podminky.urs.cz/item/CS_URS_2023_02/612325422</t>
  </si>
  <si>
    <t xml:space="preserve">"stěny"  (5,735+18,76*2+2,985)*3,987</t>
  </si>
  <si>
    <t xml:space="preserve">"otvory"  ((1,925*3,88)+(1,83*3,88)+(3,4*2,5))*-1</t>
  </si>
  <si>
    <t xml:space="preserve">"ostění"  ((1,925*2+3,88*2)+(1,83*2+3,88*2))*0,45+(3,4+2,5*2)*0,25</t>
  </si>
  <si>
    <t xml:space="preserve">"1.03 sklad"  </t>
  </si>
  <si>
    <t xml:space="preserve">"stěny"  (11,865*2+3,187*2)*2,87</t>
  </si>
  <si>
    <t xml:space="preserve">"otvory"  ((1,4*1,2)*4+(0,8*1,97)+(0,9*1,97))*-1</t>
  </si>
  <si>
    <t xml:space="preserve">"ostění"  (1,4*2+1,2*2)*0,2*4+(1,0+2,595*2)*0,12</t>
  </si>
  <si>
    <t xml:space="preserve">"stěny"  (1,405+0,215+0,39)*2,87</t>
  </si>
  <si>
    <t xml:space="preserve">"otvory"  (0,55*0,9)*-1</t>
  </si>
  <si>
    <t xml:space="preserve">"ostění"  (0,55*2+0,9*2)*0,2</t>
  </si>
  <si>
    <t xml:space="preserve">"stěny"  (1,125*2)*(2,87-2,0)</t>
  </si>
  <si>
    <t xml:space="preserve">"ostění"  0</t>
  </si>
  <si>
    <t xml:space="preserve">"stěny"  (2,61+1,45)*(2,87-2,0)</t>
  </si>
  <si>
    <t xml:space="preserve">"otvory"  (0,55*2+0,9*2)*0,2</t>
  </si>
  <si>
    <t>9</t>
  </si>
  <si>
    <t>612331111</t>
  </si>
  <si>
    <t>Omítka cementová vnitřních ploch nanášená ručně jednovrstvá, tloušťky do 10 mm hrubá zatřená svislých konstrukcí stěn</t>
  </si>
  <si>
    <t>528224527</t>
  </si>
  <si>
    <t>https://podminky.urs.cz/item/CS_URS_2023_02/612331111</t>
  </si>
  <si>
    <t>10</t>
  </si>
  <si>
    <t>619991001</t>
  </si>
  <si>
    <t>Zakrytí vnitřních ploch před znečištěním včetně pozdějšího odkrytí podlah fólií přilepenou lepící páskou</t>
  </si>
  <si>
    <t>-762314621</t>
  </si>
  <si>
    <t>https://podminky.urs.cz/item/CS_URS_2023_02/619991001</t>
  </si>
  <si>
    <t>***stávající podlahy</t>
  </si>
  <si>
    <t xml:space="preserve">"1.01 spol.chodba"  24,13</t>
  </si>
  <si>
    <t xml:space="preserve">"1.02 prodejna"  103,52</t>
  </si>
  <si>
    <t xml:space="preserve">"1.03 sklad"  28,93</t>
  </si>
  <si>
    <t>11</t>
  </si>
  <si>
    <t>619991011</t>
  </si>
  <si>
    <t>Zakrytí vnitřních ploch před znečištěním včetně pozdějšího odkrytí konstrukcí a prvků obalením fólií a přelepením páskou</t>
  </si>
  <si>
    <t>1125132745</t>
  </si>
  <si>
    <t>https://podminky.urs.cz/item/CS_URS_2023_02/619991011</t>
  </si>
  <si>
    <t>***stávající výplně otvorů</t>
  </si>
  <si>
    <t xml:space="preserve">"1.02 prodejna"  (1,925+1,83)*3,88+3,4*2,5</t>
  </si>
  <si>
    <t xml:space="preserve">"1.03 sklad"  (1,4*1,2)*4</t>
  </si>
  <si>
    <t xml:space="preserve">"1.04 chodba"  (0,55*1,9)</t>
  </si>
  <si>
    <t xml:space="preserve">"1.06 soc.zařízení"  (0,55*0,9)</t>
  </si>
  <si>
    <t>12</t>
  </si>
  <si>
    <t>631311126</t>
  </si>
  <si>
    <t>Mazanina z betonu prostého bez zvýšených nároků na prostředí tl. přes 80 do 120 mm tř. C 25/30</t>
  </si>
  <si>
    <t>m3</t>
  </si>
  <si>
    <t>113571009</t>
  </si>
  <si>
    <t>https://podminky.urs.cz/item/CS_URS_2023_02/631311126</t>
  </si>
  <si>
    <t xml:space="preserve">"1.04 chodba"  1,95*0,12</t>
  </si>
  <si>
    <t xml:space="preserve">"1.05 úklid"  2,8*0,12</t>
  </si>
  <si>
    <t xml:space="preserve">"1.06 soc.zařízení"  3,78*0,12</t>
  </si>
  <si>
    <t>13</t>
  </si>
  <si>
    <t>631312141</t>
  </si>
  <si>
    <t>Doplnění dosavadních mazanin prostým betonem s dodáním hmot, bez potěru, plochy jednotlivě rýh v dosavadních mazaninách</t>
  </si>
  <si>
    <t>-1464289995</t>
  </si>
  <si>
    <t>https://podminky.urs.cz/item/CS_URS_2023_02/631312141</t>
  </si>
  <si>
    <t xml:space="preserve">"1.03 sklad"  1,0*0,215*0,12</t>
  </si>
  <si>
    <t>14</t>
  </si>
  <si>
    <t>631319173</t>
  </si>
  <si>
    <t>Příplatek k cenám mazanin za stržení povrchu spodní vrstvy mazaniny latí před vložením výztuže nebo pletiva pro tl. obou vrstev mazaniny přes 80 do 120 mm</t>
  </si>
  <si>
    <t>-89586007</t>
  </si>
  <si>
    <t>https://podminky.urs.cz/item/CS_URS_2023_02/631319173</t>
  </si>
  <si>
    <t>631362021</t>
  </si>
  <si>
    <t>Výztuž mazanin ze svařovaných sítí z drátů typu KARI</t>
  </si>
  <si>
    <t>t</t>
  </si>
  <si>
    <t>-1370497663</t>
  </si>
  <si>
    <t>https://podminky.urs.cz/item/CS_URS_2023_02/631362021</t>
  </si>
  <si>
    <t xml:space="preserve">"1.04 chodba"  1,95*1,4*1,2/1000</t>
  </si>
  <si>
    <t xml:space="preserve">"1.05 úklid"  2,8*1,4*1,2/1000</t>
  </si>
  <si>
    <t xml:space="preserve">"1.06 soc.zařízení"  3,78*1,4*1,2/1000</t>
  </si>
  <si>
    <t>16</t>
  </si>
  <si>
    <t>642942611</t>
  </si>
  <si>
    <t>Osazování zárubní nebo rámů kovových dveřních lisovaných nebo z úhelníků bez dveřních křídel na montážní pěnu, plochy otvoru do 2,5 m2</t>
  </si>
  <si>
    <t>1011710393</t>
  </si>
  <si>
    <t>https://podminky.urs.cz/item/CS_URS_2023_02/642942611</t>
  </si>
  <si>
    <t>17</t>
  </si>
  <si>
    <t>M</t>
  </si>
  <si>
    <t>55331486</t>
  </si>
  <si>
    <t>zárubeň jednokřídlá ocelová pro zdění tl stěny 110-150mm rozměru 700/1970, 2100mm</t>
  </si>
  <si>
    <t>1427555616</t>
  </si>
  <si>
    <t>18</t>
  </si>
  <si>
    <t>55331487</t>
  </si>
  <si>
    <t>zárubeň jednokřídlá ocelová pro zdění tl stěny 110-150mm rozměru 800/1970, 2100mm</t>
  </si>
  <si>
    <t>1242471172</t>
  </si>
  <si>
    <t>19</t>
  </si>
  <si>
    <t>55331488</t>
  </si>
  <si>
    <t>zárubeň jednokřídlá ocelová pro zdění tl stěny 110-150mm rozměru 900/1970, 2100mm</t>
  </si>
  <si>
    <t>-2124422994</t>
  </si>
  <si>
    <t>Ostatní konstrukce a práce, bourání</t>
  </si>
  <si>
    <t>20</t>
  </si>
  <si>
    <t>949101111</t>
  </si>
  <si>
    <t>Lešení pomocné pracovní pro objekty pozemních staveb pro zatížení do 150 kg/m2, o výšce lešeňové podlahy do 1,9 m</t>
  </si>
  <si>
    <t>153791026</t>
  </si>
  <si>
    <t>https://podminky.urs.cz/item/CS_URS_2023_02/949101111</t>
  </si>
  <si>
    <t xml:space="preserve">"1.04 chodba"  1,95</t>
  </si>
  <si>
    <t xml:space="preserve">"1.05 úklid"  2,8</t>
  </si>
  <si>
    <t xml:space="preserve">"1.06 soc.zařízení"  3,78</t>
  </si>
  <si>
    <t>949101112</t>
  </si>
  <si>
    <t>Lešení pomocné pracovní pro objekty pozemních staveb pro zatížení do 150 kg/m2, o výšce lešeňové podlahy přes 1,9 do 3,5 m</t>
  </si>
  <si>
    <t>1781243003</t>
  </si>
  <si>
    <t>https://podminky.urs.cz/item/CS_URS_2023_02/949101112</t>
  </si>
  <si>
    <t>22</t>
  </si>
  <si>
    <t>952901111</t>
  </si>
  <si>
    <t>Vyčištění budov nebo objektů před předáním do užívání budov bytové nebo občanské výstavby, světlé výšky podlaží do 4 m</t>
  </si>
  <si>
    <t>-769779362</t>
  </si>
  <si>
    <t>https://podminky.urs.cz/item/CS_URS_2023_02/952901111</t>
  </si>
  <si>
    <t>23</t>
  </si>
  <si>
    <t>962032230</t>
  </si>
  <si>
    <t>Bourání zdiva nadzákladového z cihel nebo tvárnic z cihel pálených nebo vápenopískových, na maltu vápennou nebo vápenocementovou, objemu do 1 m3</t>
  </si>
  <si>
    <t>-1217601873</t>
  </si>
  <si>
    <t>https://podminky.urs.cz/item/CS_URS_2023_02/962032230</t>
  </si>
  <si>
    <t xml:space="preserve">"1.02/1.03"  1,0*2,595*0,215</t>
  </si>
  <si>
    <t>24</t>
  </si>
  <si>
    <t>965042141</t>
  </si>
  <si>
    <t>Bourání mazanin betonových nebo z litého asfaltu tl. do 100 mm, plochy přes 4 m2</t>
  </si>
  <si>
    <t>-70049522</t>
  </si>
  <si>
    <t>https://podminky.urs.cz/item/CS_URS_2023_02/965042141</t>
  </si>
  <si>
    <t xml:space="preserve">***odstranění stávající podlahy </t>
  </si>
  <si>
    <t xml:space="preserve">"1.04_1.06"  9,3*0,15</t>
  </si>
  <si>
    <t xml:space="preserve">"1.02/1.03"  1,0*0,215*0,15</t>
  </si>
  <si>
    <t>25</t>
  </si>
  <si>
    <t>967041112</t>
  </si>
  <si>
    <t>Přisekání (špicování) rovných ostění v betonu po hrubém vybourání otvorů bez odstupu</t>
  </si>
  <si>
    <t>173683907</t>
  </si>
  <si>
    <t>https://podminky.urs.cz/item/CS_URS_2023_02/967041112</t>
  </si>
  <si>
    <t xml:space="preserve">"1.02/1.03"  (1,0+2,595*2)*0,215</t>
  </si>
  <si>
    <t>26</t>
  </si>
  <si>
    <t>971033131</t>
  </si>
  <si>
    <t>Vybourání otvorů ve zdivu základovém nebo nadzákladovém z cihel, tvárnic, příčkovek z cihel pálených na maltu vápennou nebo vápenocementovou průměru profilu do 60 mm, tl. do 150 mm</t>
  </si>
  <si>
    <t>-731721478</t>
  </si>
  <si>
    <t>https://podminky.urs.cz/item/CS_URS_2023_02/971033131</t>
  </si>
  <si>
    <t xml:space="preserve">"El"   10</t>
  </si>
  <si>
    <t xml:space="preserve">"ÚT"  5</t>
  </si>
  <si>
    <t xml:space="preserve">"ZTI"  2</t>
  </si>
  <si>
    <t>27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</si>
  <si>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</si>
  <si>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</si>
  <si>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591744717</t>
  </si>
  <si>
    <t>https://podminky.urs.cz/item/CS_URS_2023_02/971033151</t>
  </si>
  <si>
    <t xml:space="preserve">"El"  1</t>
  </si>
  <si>
    <t>28</t>
  </si>
  <si>
    <t>973031334</t>
  </si>
  <si>
    <t>Vysekání výklenků nebo kapes ve zdivu z cihel na maltu vápennou nebo vápenocementovou kapes, plochy do 0,16 m2, hl. do 150 mm</t>
  </si>
  <si>
    <t>-395144690</t>
  </si>
  <si>
    <t>https://podminky.urs.cz/item/CS_URS_2023_02/973031334</t>
  </si>
  <si>
    <t xml:space="preserve">"ZTI"  1</t>
  </si>
  <si>
    <t>29</t>
  </si>
  <si>
    <t>974031132</t>
  </si>
  <si>
    <t>Vysekání rýh ve zdivu cihelném na maltu vápennou nebo vápenocementovou do hl. 50 mm a šířky do 70 mm</t>
  </si>
  <si>
    <t>-164841593</t>
  </si>
  <si>
    <t>https://podminky.urs.cz/item/CS_URS_2023_02/974031132</t>
  </si>
  <si>
    <t xml:space="preserve">"ZTI_K"  1,5</t>
  </si>
  <si>
    <t xml:space="preserve">"ZTI_V"  5,0</t>
  </si>
  <si>
    <t>30</t>
  </si>
  <si>
    <t>974031133</t>
  </si>
  <si>
    <t>Vysekání rýh ve zdivu cihelném na maltu vápennou nebo vápenocementovou do hl. 50 mm a šířky do 100 mm</t>
  </si>
  <si>
    <t>-950284004</t>
  </si>
  <si>
    <t>https://podminky.urs.cz/item/CS_URS_2023_02/974031133</t>
  </si>
  <si>
    <t>"ÚT" 80,0</t>
  </si>
  <si>
    <t>31</t>
  </si>
  <si>
    <t>974031134</t>
  </si>
  <si>
    <t>Vysekání rýh ve zdivu cihelném na maltu vápennou nebo vápenocementovou do hl. 50 mm a šířky do 150 mm</t>
  </si>
  <si>
    <t>-938195671</t>
  </si>
  <si>
    <t>https://podminky.urs.cz/item/CS_URS_2023_02/974031134</t>
  </si>
  <si>
    <t xml:space="preserve">"ZTI_V"  7,5</t>
  </si>
  <si>
    <t>32</t>
  </si>
  <si>
    <t>977132111</t>
  </si>
  <si>
    <t>Vyvrtání otvorů pro elektroinstalační krabice ve stěnách z cihel, hloubky do 60 mm</t>
  </si>
  <si>
    <t>143095492</t>
  </si>
  <si>
    <t>https://podminky.urs.cz/item/CS_URS_2023_02/977132111</t>
  </si>
  <si>
    <t>27+9</t>
  </si>
  <si>
    <t>33</t>
  </si>
  <si>
    <t>977151119</t>
  </si>
  <si>
    <t>Jádrové vrty diamantovými korunkami do stavebních materiálů (železobetonu, betonu, cihel, obkladů, dlažeb, kamene) průměru přes 100 do 110 mm</t>
  </si>
  <si>
    <t>1824876712</t>
  </si>
  <si>
    <t>https://podminky.urs.cz/item/CS_URS_2023_02/977151119</t>
  </si>
  <si>
    <t xml:space="preserve">"VZT"  0,45*2</t>
  </si>
  <si>
    <t xml:space="preserve">"ZTI"  0,2*3</t>
  </si>
  <si>
    <t>34</t>
  </si>
  <si>
    <t>977312113</t>
  </si>
  <si>
    <t>Řezání stávajících betonových mazanin s vyztužením hloubky přes 100 do 150 mm</t>
  </si>
  <si>
    <t>-278702853</t>
  </si>
  <si>
    <t>https://podminky.urs.cz/item/CS_URS_2023_02/977312113</t>
  </si>
  <si>
    <t>1,0+1,235+2,485</t>
  </si>
  <si>
    <t>35</t>
  </si>
  <si>
    <t>977332111</t>
  </si>
  <si>
    <t>Frézování drážek pro vodiče ve stěnách z cihel, rozměru do 30x30 mm</t>
  </si>
  <si>
    <t>-1266386161</t>
  </si>
  <si>
    <t>https://podminky.urs.cz/item/CS_URS_2023_02/977332111</t>
  </si>
  <si>
    <t>36</t>
  </si>
  <si>
    <t>977332112</t>
  </si>
  <si>
    <t>Frézování drážek pro vodiče ve stěnách z cihel, rozměru do 50x50 mm</t>
  </si>
  <si>
    <t>-182313180</t>
  </si>
  <si>
    <t>https://podminky.urs.cz/item/CS_URS_2023_02/977332112</t>
  </si>
  <si>
    <t>37</t>
  </si>
  <si>
    <t>978013191</t>
  </si>
  <si>
    <t>Otlučení vápenných nebo vápenocementových omítek vnitřních ploch stěn s vyškrabáním spar, s očištěním zdiva, v rozsahu přes 50 do 100 %</t>
  </si>
  <si>
    <t>-1577527825</t>
  </si>
  <si>
    <t>https://podminky.urs.cz/item/CS_URS_2023_02/978013191</t>
  </si>
  <si>
    <t>997</t>
  </si>
  <si>
    <t>Přesun sutě</t>
  </si>
  <si>
    <t>38</t>
  </si>
  <si>
    <t>997013211</t>
  </si>
  <si>
    <t>Vnitrostaveništní doprava suti a vybouraných hmot vodorovně do 50 m svisle ručně pro budovy a haly výšky do 6 m</t>
  </si>
  <si>
    <t>-1254129428</t>
  </si>
  <si>
    <t>https://podminky.urs.cz/item/CS_URS_2023_02/997013211</t>
  </si>
  <si>
    <t>39</t>
  </si>
  <si>
    <t>997013501</t>
  </si>
  <si>
    <t>Odvoz suti a vybouraných hmot na skládku nebo meziskládku se složením, na vzdálenost do 1 km</t>
  </si>
  <si>
    <t>508688848</t>
  </si>
  <si>
    <t>https://podminky.urs.cz/item/CS_URS_2023_02/997013501</t>
  </si>
  <si>
    <t>40</t>
  </si>
  <si>
    <t>997013509</t>
  </si>
  <si>
    <t>Odvoz suti a vybouraných hmot na skládku nebo meziskládku se složením, na vzdálenost Příplatek k ceně za každý další i započatý 1 km přes 1 km</t>
  </si>
  <si>
    <t>28003109</t>
  </si>
  <si>
    <t>https://podminky.urs.cz/item/CS_URS_2023_02/997013509</t>
  </si>
  <si>
    <t>6,451*20 'Přepočtené koeficientem množství</t>
  </si>
  <si>
    <t>41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</si>
  <si>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</si>
  <si>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</si>
  <si>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197382931</t>
  </si>
  <si>
    <t>https://podminky.urs.cz/item/CS_URS_2023_02/997013609</t>
  </si>
  <si>
    <t>998</t>
  </si>
  <si>
    <t>Přesun hmot</t>
  </si>
  <si>
    <t>42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</si>
  <si>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</si>
  <si>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</si>
  <si>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1496668770</t>
  </si>
  <si>
    <t>https://podminky.urs.cz/item/CS_URS_2023_02/998018001</t>
  </si>
  <si>
    <t>PSV</t>
  </si>
  <si>
    <t>Práce a dodávky PSV</t>
  </si>
  <si>
    <t>713</t>
  </si>
  <si>
    <t>Izolace tepelné</t>
  </si>
  <si>
    <t>43</t>
  </si>
  <si>
    <t>713411141</t>
  </si>
  <si>
    <t>Montáž izolace tepelné potrubí a ohybů pásy nebo rohožemi s povrchovou úpravou hliníkovou fólií připevněnými samolepící hliníkovou páskou potrubí jednovrstvá</t>
  </si>
  <si>
    <t>-733898118</t>
  </si>
  <si>
    <t>https://podminky.urs.cz/item/CS_URS_2023_02/713411141</t>
  </si>
  <si>
    <t xml:space="preserve">"VZT"  2,0</t>
  </si>
  <si>
    <t>44</t>
  </si>
  <si>
    <t>63151671</t>
  </si>
  <si>
    <t>rohož izolační z minerální vlny lamelová s Al fólií 50-60kg/m3 tl 40mm</t>
  </si>
  <si>
    <t>1516707196</t>
  </si>
  <si>
    <t>2*1,05 'Přepočtené koeficientem množství</t>
  </si>
  <si>
    <t>45</t>
  </si>
  <si>
    <t>998713101</t>
  </si>
  <si>
    <t>Přesun hmot pro izolace tepelné stanovený z hmotnosti přesunovaného materiálu vodorovná dopravní vzdálenost do 50 m v objektech výšky do 6 m</t>
  </si>
  <si>
    <t>-1560159955</t>
  </si>
  <si>
    <t>https://podminky.urs.cz/item/CS_URS_2023_02/998713101</t>
  </si>
  <si>
    <t>46</t>
  </si>
  <si>
    <t>998713181</t>
  </si>
  <si>
    <t>Přesun hmot pro izolace tepelné stanovený z hmotnosti přesunovaného materiálu Příplatek k cenám za přesun prováděný bez použití mechanizace pro jakoukoliv výšku objektu</t>
  </si>
  <si>
    <t>145261400</t>
  </si>
  <si>
    <t>https://podminky.urs.cz/item/CS_URS_2023_02/998713181</t>
  </si>
  <si>
    <t>721</t>
  </si>
  <si>
    <t>Zdravotechnika - vnitřní kanalizace</t>
  </si>
  <si>
    <t>47</t>
  </si>
  <si>
    <t>721171906</t>
  </si>
  <si>
    <t>Opravy odpadního potrubí plastového vsazení odbočky do potrubí DN 125</t>
  </si>
  <si>
    <t>-1118993466</t>
  </si>
  <si>
    <t>https://podminky.urs.cz/item/CS_URS_2023_02/721171906</t>
  </si>
  <si>
    <t>48</t>
  </si>
  <si>
    <t>721174004</t>
  </si>
  <si>
    <t>Potrubí z trub polypropylenových svodné (ležaté) DN 75</t>
  </si>
  <si>
    <t>448371663</t>
  </si>
  <si>
    <t>https://podminky.urs.cz/item/CS_URS_2023_02/721174004</t>
  </si>
  <si>
    <t>49</t>
  </si>
  <si>
    <t>721174005</t>
  </si>
  <si>
    <t>Potrubí z trub polypropylenových svodné (ležaté) DN 110</t>
  </si>
  <si>
    <t>-69970784</t>
  </si>
  <si>
    <t>https://podminky.urs.cz/item/CS_URS_2023_02/721174005</t>
  </si>
  <si>
    <t>50</t>
  </si>
  <si>
    <t>721174043</t>
  </si>
  <si>
    <t>Potrubí z trub polypropylenových připojovací DN 50</t>
  </si>
  <si>
    <t>1080846306</t>
  </si>
  <si>
    <t>https://podminky.urs.cz/item/CS_URS_2023_02/721174043</t>
  </si>
  <si>
    <t>51</t>
  </si>
  <si>
    <t>721194105</t>
  </si>
  <si>
    <t>Vyměření přípojek na potrubí vyvedení a upevnění odpadních výpustek DN 50</t>
  </si>
  <si>
    <t>1809163132</t>
  </si>
  <si>
    <t>https://podminky.urs.cz/item/CS_URS_2023_02/721194105</t>
  </si>
  <si>
    <t>52</t>
  </si>
  <si>
    <t>721194109</t>
  </si>
  <si>
    <t>Vyměření přípojek na potrubí vyvedení a upevnění odpadních výpustek DN 110</t>
  </si>
  <si>
    <t>911976829</t>
  </si>
  <si>
    <t>https://podminky.urs.cz/item/CS_URS_2023_02/721194109</t>
  </si>
  <si>
    <t>53</t>
  </si>
  <si>
    <t>721290111</t>
  </si>
  <si>
    <t>Zkouška těsnosti kanalizace v objektech vodou do DN 125</t>
  </si>
  <si>
    <t>-724869683</t>
  </si>
  <si>
    <t>https://podminky.urs.cz/item/CS_URS_2023_02/721290111</t>
  </si>
  <si>
    <t>54</t>
  </si>
  <si>
    <t>998721101</t>
  </si>
  <si>
    <t>Přesun hmot pro vnitřní kanalizace stanovený z hmotnosti přesunovaného materiálu vodorovná dopravní vzdálenost do 50 m v objektech výšky do 6 m</t>
  </si>
  <si>
    <t>717105445</t>
  </si>
  <si>
    <t>https://podminky.urs.cz/item/CS_URS_2023_02/998721101</t>
  </si>
  <si>
    <t>55</t>
  </si>
  <si>
    <t>998721181</t>
  </si>
  <si>
    <t>Přesun hmot pro vnitřní kanalizace stanovený z hmotnosti přesunovaného materiálu Příplatek k ceně za přesun prováděný bez použití mechanizace pro jakoukoliv výšku objektu</t>
  </si>
  <si>
    <t>-691350151</t>
  </si>
  <si>
    <t>https://podminky.urs.cz/item/CS_URS_2023_02/998721181</t>
  </si>
  <si>
    <t>722</t>
  </si>
  <si>
    <t>Zdravotechnika - vnitřní vodovod</t>
  </si>
  <si>
    <t>56</t>
  </si>
  <si>
    <t>722171933</t>
  </si>
  <si>
    <t>Výměna trubky, tvarovky, vsazení odbočky na rozvodech vody z plastů D přes 20 do 25 mm</t>
  </si>
  <si>
    <t>1356278979</t>
  </si>
  <si>
    <t>https://podminky.urs.cz/item/CS_URS_2023_02/722171933</t>
  </si>
  <si>
    <t>57</t>
  </si>
  <si>
    <t>28654074</t>
  </si>
  <si>
    <t>T-kus jednoznačný PPR D 25mm</t>
  </si>
  <si>
    <t>1987755121</t>
  </si>
  <si>
    <t>58</t>
  </si>
  <si>
    <t>722174002</t>
  </si>
  <si>
    <t>Potrubí z plastových trubek z polypropylenu PPR svařovaných polyfúzně PN 16 (SDR 7,4) D 20 x 2,8</t>
  </si>
  <si>
    <t>-166634572</t>
  </si>
  <si>
    <t>https://podminky.urs.cz/item/CS_URS_2023_02/722174002</t>
  </si>
  <si>
    <t>59</t>
  </si>
  <si>
    <t>722174003</t>
  </si>
  <si>
    <t>Potrubí z plastových trubek z polypropylenu PPR svařovaných polyfúzně PN 16 (SDR 7,4) D 25 x 3,5</t>
  </si>
  <si>
    <t>-447554663</t>
  </si>
  <si>
    <t>https://podminky.urs.cz/item/CS_URS_2023_02/722174003</t>
  </si>
  <si>
    <t>60</t>
  </si>
  <si>
    <t>722174022</t>
  </si>
  <si>
    <t>Potrubí z plastových trubek z polypropylenu PPR svařovaných polyfúzně PN 20 (SDR 6) D 20 x 3,4</t>
  </si>
  <si>
    <t>1100154218</t>
  </si>
  <si>
    <t>https://podminky.urs.cz/item/CS_URS_2023_02/722174022</t>
  </si>
  <si>
    <t>61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</si>
  <si>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</si>
  <si>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</si>
  <si>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936124390</t>
  </si>
  <si>
    <t>https://podminky.urs.cz/item/CS_URS_2023_02/722181211</t>
  </si>
  <si>
    <t>62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</si>
  <si>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</si>
  <si>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</si>
  <si>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436187572</t>
  </si>
  <si>
    <t>https://podminky.urs.cz/item/CS_URS_2023_02/722181212</t>
  </si>
  <si>
    <t>63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</si>
  <si>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</si>
  <si>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</si>
  <si>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-606353288</t>
  </si>
  <si>
    <t>https://podminky.urs.cz/item/CS_URS_2023_02/722181221</t>
  </si>
  <si>
    <t>64</t>
  </si>
  <si>
    <t>722190401</t>
  </si>
  <si>
    <t>Zřízení přípojek na potrubí vyvedení a upevnění výpustek do DN 25</t>
  </si>
  <si>
    <t>-1302583138</t>
  </si>
  <si>
    <t>https://podminky.urs.cz/item/CS_URS_2023_02/722190401</t>
  </si>
  <si>
    <t>65</t>
  </si>
  <si>
    <t>722190901</t>
  </si>
  <si>
    <t>Opravy ostatní uzavření nebo otevření vodovodního potrubí při opravách včetně vypuštění a napuštění</t>
  </si>
  <si>
    <t>-1262260385</t>
  </si>
  <si>
    <t>https://podminky.urs.cz/item/CS_URS_2023_02/722190901</t>
  </si>
  <si>
    <t>66</t>
  </si>
  <si>
    <t>722231211</t>
  </si>
  <si>
    <t>Armatury se dvěma závity ventily k bojleru PN 10 do 100 °C G 1/2"</t>
  </si>
  <si>
    <t>343730150</t>
  </si>
  <si>
    <t>https://podminky.urs.cz/item/CS_URS_2023_02/722231211</t>
  </si>
  <si>
    <t>67</t>
  </si>
  <si>
    <t>722231222</t>
  </si>
  <si>
    <t>Armatury se dvěma závity ventily pojistné k bojleru mosazné PN 6 do 100°C G 3/4"</t>
  </si>
  <si>
    <t>-1882870195</t>
  </si>
  <si>
    <t>https://podminky.urs.cz/item/CS_URS_2023_02/722231222</t>
  </si>
  <si>
    <t>68</t>
  </si>
  <si>
    <t>722234264</t>
  </si>
  <si>
    <t>Armatury se dvěma závity filtry mosazný PN 20 do 80 °C G 3/4"</t>
  </si>
  <si>
    <t>-420587440</t>
  </si>
  <si>
    <t>https://podminky.urs.cz/item/CS_URS_2023_02/722234264</t>
  </si>
  <si>
    <t>69</t>
  </si>
  <si>
    <t>722240101</t>
  </si>
  <si>
    <t>Armatury z plastických hmot ventily (PPR) přímé DN 20</t>
  </si>
  <si>
    <t>-2093850239</t>
  </si>
  <si>
    <t>https://podminky.urs.cz/item/CS_URS_2023_02/722240101</t>
  </si>
  <si>
    <t>70</t>
  </si>
  <si>
    <t>722240102</t>
  </si>
  <si>
    <t>Armatury z plastických hmot ventily (PPR) přímé DN 25</t>
  </si>
  <si>
    <t>-320542508</t>
  </si>
  <si>
    <t>https://podminky.urs.cz/item/CS_URS_2023_02/722240102</t>
  </si>
  <si>
    <t>71</t>
  </si>
  <si>
    <t>722270102</t>
  </si>
  <si>
    <t>Vodoměrové sestavy závitové G 1"</t>
  </si>
  <si>
    <t>soubor</t>
  </si>
  <si>
    <t>-791151034</t>
  </si>
  <si>
    <t>https://podminky.urs.cz/item/CS_URS_2023_02/722270102</t>
  </si>
  <si>
    <t>72</t>
  </si>
  <si>
    <t>722290234</t>
  </si>
  <si>
    <t>Zkoušky, proplach a desinfekce vodovodního potrubí proplach a desinfekce vodovodního potrubí do DN 80</t>
  </si>
  <si>
    <t>-1653939165</t>
  </si>
  <si>
    <t>https://podminky.urs.cz/item/CS_URS_2023_02/722290234</t>
  </si>
  <si>
    <t>73</t>
  </si>
  <si>
    <t>722290246</t>
  </si>
  <si>
    <t>Zkoušky, proplach a desinfekce vodovodního potrubí zkoušky těsnosti vodovodního potrubí plastového do DN 40</t>
  </si>
  <si>
    <t>1832241938</t>
  </si>
  <si>
    <t>https://podminky.urs.cz/item/CS_URS_2023_02/722290246</t>
  </si>
  <si>
    <t>74</t>
  </si>
  <si>
    <t>998722101</t>
  </si>
  <si>
    <t>Přesun hmot pro vnitřní vodovod stanovený z hmotnosti přesunovaného materiálu vodorovná dopravní vzdálenost do 50 m v objektech výšky do 6 m</t>
  </si>
  <si>
    <t>-379570950</t>
  </si>
  <si>
    <t>https://podminky.urs.cz/item/CS_URS_2023_02/998722101</t>
  </si>
  <si>
    <t>75</t>
  </si>
  <si>
    <t>998722181</t>
  </si>
  <si>
    <t>Přesun hmot pro vnitřní vodovod stanovený z hmotnosti přesunovaného materiálu Příplatek k ceně za přesun prováděný bez použití mechanizace pro jakoukoliv výšku objektu</t>
  </si>
  <si>
    <t>1096870684</t>
  </si>
  <si>
    <t>https://podminky.urs.cz/item/CS_URS_2023_02/998722181</t>
  </si>
  <si>
    <t>725</t>
  </si>
  <si>
    <t>Zdravotechnika - zařizovací předměty</t>
  </si>
  <si>
    <t>76</t>
  </si>
  <si>
    <t>725112182</t>
  </si>
  <si>
    <t>Zařízení záchodů kombi klozety s úspornou armaturou odpad svislý</t>
  </si>
  <si>
    <t>-125411582</t>
  </si>
  <si>
    <t>https://podminky.urs.cz/item/CS_URS_2023_02/725112182</t>
  </si>
  <si>
    <t>77</t>
  </si>
  <si>
    <t>725211602</t>
  </si>
  <si>
    <t>Umyvadla keramická bílá bez výtokových armatur připevněná na stěnu šrouby bez sloupu nebo krytu na sifon, šířka umyvadla 550 mm</t>
  </si>
  <si>
    <t>-1769104336</t>
  </si>
  <si>
    <t>https://podminky.urs.cz/item/CS_URS_2023_02/725211602</t>
  </si>
  <si>
    <t>78</t>
  </si>
  <si>
    <t>725241141</t>
  </si>
  <si>
    <t>Sprchové vaničky akrylátové čtvrtkruhové 800x800 mm</t>
  </si>
  <si>
    <t>319015180</t>
  </si>
  <si>
    <t>https://podminky.urs.cz/item/CS_URS_2023_02/725241141</t>
  </si>
  <si>
    <t>79</t>
  </si>
  <si>
    <t>725244812</t>
  </si>
  <si>
    <t>Sprchové dveře a zástěny zástěny sprchové rohové čtvrtkruhové rámové se skleněnou výplní tl. 4 a 5 mm dveře posuvné dvoudílné, vstup z oblouku, na vaničku 800x800 mm</t>
  </si>
  <si>
    <t>-847784528</t>
  </si>
  <si>
    <t>https://podminky.urs.cz/item/CS_URS_2023_02/725244812</t>
  </si>
  <si>
    <t>80</t>
  </si>
  <si>
    <t>725331111</t>
  </si>
  <si>
    <t>Výlevky bez výtokových armatur a splachovací nádrže keramické se sklopnou plastovou mřížkou 425 mm</t>
  </si>
  <si>
    <t>1695946508</t>
  </si>
  <si>
    <t>https://podminky.urs.cz/item/CS_URS_2023_02/725331111</t>
  </si>
  <si>
    <t>81</t>
  </si>
  <si>
    <t>725532120</t>
  </si>
  <si>
    <t>Elektrické ohřívače zásobníkové beztlakové přepadové akumulační s pojistným ventilem závěsné svislé objem nádrže (příkon) 125 l (2,0 kW)</t>
  </si>
  <si>
    <t>1815002315</t>
  </si>
  <si>
    <t>https://podminky.urs.cz/item/CS_URS_2023_02/725532120</t>
  </si>
  <si>
    <t>82</t>
  </si>
  <si>
    <t>725813111</t>
  </si>
  <si>
    <t>Ventily rohové bez připojovací trubičky nebo flexi hadičky G 1/2"</t>
  </si>
  <si>
    <t>-689976105</t>
  </si>
  <si>
    <t>https://podminky.urs.cz/item/CS_URS_2023_02/725813111</t>
  </si>
  <si>
    <t>83</t>
  </si>
  <si>
    <t>725821312</t>
  </si>
  <si>
    <t>Baterie dřezové nástěnné pákové s otáčivým kulatým ústím a délkou ramínka 300 mm</t>
  </si>
  <si>
    <t>-1870114382</t>
  </si>
  <si>
    <t>https://podminky.urs.cz/item/CS_URS_2023_02/725821312</t>
  </si>
  <si>
    <t>84</t>
  </si>
  <si>
    <t>725822611</t>
  </si>
  <si>
    <t>Baterie umyvadlové stojánkové pákové bez výpusti</t>
  </si>
  <si>
    <t>1959840634</t>
  </si>
  <si>
    <t>https://podminky.urs.cz/item/CS_URS_2023_02/725822611</t>
  </si>
  <si>
    <t>85</t>
  </si>
  <si>
    <t>725841312</t>
  </si>
  <si>
    <t>Baterie sprchové nástěnné pákové</t>
  </si>
  <si>
    <t>-1506026870</t>
  </si>
  <si>
    <t>https://podminky.urs.cz/item/CS_URS_2023_02/725841312</t>
  </si>
  <si>
    <t>86</t>
  </si>
  <si>
    <t>725980123</t>
  </si>
  <si>
    <t>Dvířka 30/30</t>
  </si>
  <si>
    <t>1425730565</t>
  </si>
  <si>
    <t>https://podminky.urs.cz/item/CS_URS_2023_02/725980123</t>
  </si>
  <si>
    <t>87</t>
  </si>
  <si>
    <t>998725101</t>
  </si>
  <si>
    <t>Přesun hmot pro zařizovací předměty stanovený z hmotnosti přesunovaného materiálu vodorovná dopravní vzdálenost do 50 m v objektech výšky do 6 m</t>
  </si>
  <si>
    <t>1900755744</t>
  </si>
  <si>
    <t>https://podminky.urs.cz/item/CS_URS_2023_02/998725101</t>
  </si>
  <si>
    <t>88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</si>
  <si>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</si>
  <si>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</si>
  <si>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1015208948</t>
  </si>
  <si>
    <t>https://podminky.urs.cz/item/CS_URS_2023_02/998725181</t>
  </si>
  <si>
    <t>731</t>
  </si>
  <si>
    <t>Ústřední vytápění - kotelny</t>
  </si>
  <si>
    <t>89</t>
  </si>
  <si>
    <t>731251116R</t>
  </si>
  <si>
    <t>Kotle ocelové teplovodní elektrické závěsné přímotopné 12,0 kW</t>
  </si>
  <si>
    <t>1248025717</t>
  </si>
  <si>
    <t>90</t>
  </si>
  <si>
    <t>998731101</t>
  </si>
  <si>
    <t>Přesun hmot pro kotelny stanovený z hmotnosti přesunovaného materiálu vodorovná dopravní vzdálenost do 50 m v objektech výšky do 6 m</t>
  </si>
  <si>
    <t>2016868568</t>
  </si>
  <si>
    <t>https://podminky.urs.cz/item/CS_URS_2023_02/998731101</t>
  </si>
  <si>
    <t>91</t>
  </si>
  <si>
    <t>998731181</t>
  </si>
  <si>
    <t>Přesun hmot pro kotelny stanovený z hmotnosti přesunovaného materiálu Příplatek k cenám za přesun prováděný bez použití mechanizace pro jakoukoliv výšku objektu</t>
  </si>
  <si>
    <t>1854188980</t>
  </si>
  <si>
    <t>https://podminky.urs.cz/item/CS_URS_2023_02/998731181</t>
  </si>
  <si>
    <t>733</t>
  </si>
  <si>
    <t>Ústřední vytápění - rozvodné potrubí</t>
  </si>
  <si>
    <t>92</t>
  </si>
  <si>
    <t>733223102</t>
  </si>
  <si>
    <t>Potrubí z trubek měděných tvrdých spojovaných měkkým pájením Ø 15/1</t>
  </si>
  <si>
    <t>834715606</t>
  </si>
  <si>
    <t>https://podminky.urs.cz/item/CS_URS_2023_02/733223102</t>
  </si>
  <si>
    <t>93</t>
  </si>
  <si>
    <t>733223103</t>
  </si>
  <si>
    <t>Potrubí z trubek měděných tvrdých spojovaných měkkým pájením Ø 18/1</t>
  </si>
  <si>
    <t>353978055</t>
  </si>
  <si>
    <t>https://podminky.urs.cz/item/CS_URS_2023_02/733223103</t>
  </si>
  <si>
    <t>94</t>
  </si>
  <si>
    <t>733223104</t>
  </si>
  <si>
    <t>Potrubí z trubek měděných tvrdých spojovaných měkkým pájením Ø 22/1</t>
  </si>
  <si>
    <t>-2063757796</t>
  </si>
  <si>
    <t>https://podminky.urs.cz/item/CS_URS_2023_02/733223104</t>
  </si>
  <si>
    <t>95</t>
  </si>
  <si>
    <t>733231112</t>
  </si>
  <si>
    <t>Kompenzátory pro měděné potrubí tvaru U s hladkými ohyby s konci na vnitřní pájení D 18</t>
  </si>
  <si>
    <t>890660682</t>
  </si>
  <si>
    <t>https://podminky.urs.cz/item/CS_URS_2023_02/733231112</t>
  </si>
  <si>
    <t>96</t>
  </si>
  <si>
    <t>733231113</t>
  </si>
  <si>
    <t>Kompenzátory pro měděné potrubí tvaru U s hladkými ohyby s konci na vnitřní pájení D 22</t>
  </si>
  <si>
    <t>-1169424346</t>
  </si>
  <si>
    <t>https://podminky.urs.cz/item/CS_URS_2023_02/733231113</t>
  </si>
  <si>
    <t>97</t>
  </si>
  <si>
    <t>733291101</t>
  </si>
  <si>
    <t>Zkoušky těsnosti potrubí z trubek měděných Ø do 35/1,5</t>
  </si>
  <si>
    <t>1081306585</t>
  </si>
  <si>
    <t>https://podminky.urs.cz/item/CS_URS_2023_02/733291101</t>
  </si>
  <si>
    <t>98</t>
  </si>
  <si>
    <t>733291904</t>
  </si>
  <si>
    <t>Opravy rozvodů potrubí z trubek měděných propojení potrubí Ø 22/1,5</t>
  </si>
  <si>
    <t>-974999961</t>
  </si>
  <si>
    <t>https://podminky.urs.cz/item/CS_URS_2023_02/733291904</t>
  </si>
  <si>
    <t>99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</si>
  <si>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</si>
  <si>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</si>
  <si>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1651128134</t>
  </si>
  <si>
    <t>https://podminky.urs.cz/item/CS_URS_2023_02/733811231</t>
  </si>
  <si>
    <t>100</t>
  </si>
  <si>
    <t>998733102</t>
  </si>
  <si>
    <t>Přesun hmot pro rozvody potrubí stanovený z hmotnosti přesunovaného materiálu vodorovná dopravní vzdálenost do 50 m v objektech výšky přes 6 do 12 m</t>
  </si>
  <si>
    <t>-1576605657</t>
  </si>
  <si>
    <t>https://podminky.urs.cz/item/CS_URS_2023_02/998733102</t>
  </si>
  <si>
    <t>101</t>
  </si>
  <si>
    <t>998733181</t>
  </si>
  <si>
    <t>Přesun hmot pro rozvody potrubí stanovený z hmotnosti přesunovaného materiálu Příplatek k cenám za přesun prováděný bez použití mechanizace pro jakoukoliv výšku objektu</t>
  </si>
  <si>
    <t>-1213389623</t>
  </si>
  <si>
    <t>https://podminky.urs.cz/item/CS_URS_2023_02/998733181</t>
  </si>
  <si>
    <t>734</t>
  </si>
  <si>
    <t>Ústřední vytápění - armatury</t>
  </si>
  <si>
    <t>102</t>
  </si>
  <si>
    <t>734221682</t>
  </si>
  <si>
    <t>Ventily regulační závitové hlavice termostatické, pro ovládání ventilů PN 10 do 110°C kapalinové otopných těles VK</t>
  </si>
  <si>
    <t>-1729397223</t>
  </si>
  <si>
    <t>https://podminky.urs.cz/item/CS_URS_2023_02/734221682</t>
  </si>
  <si>
    <t>103</t>
  </si>
  <si>
    <t>734261402</t>
  </si>
  <si>
    <t>Šroubení připojovací armatury radiátorů VK PN 10 do 110°C, regulační uzavíratelné rohové G 1/2 x 18</t>
  </si>
  <si>
    <t>1107771218</t>
  </si>
  <si>
    <t>https://podminky.urs.cz/item/CS_URS_2023_02/734261402</t>
  </si>
  <si>
    <t>104</t>
  </si>
  <si>
    <t>734291122</t>
  </si>
  <si>
    <t>Ostatní armatury kohouty plnicí a vypouštěcí PN 10 do 90°C G 3/8</t>
  </si>
  <si>
    <t>-34526450</t>
  </si>
  <si>
    <t>https://podminky.urs.cz/item/CS_URS_2023_02/734291122</t>
  </si>
  <si>
    <t>105</t>
  </si>
  <si>
    <t>734292713</t>
  </si>
  <si>
    <t>Ostatní armatury kulové kohouty PN 42 do 185°C přímé vnitřní závit G 1/2</t>
  </si>
  <si>
    <t>771791385</t>
  </si>
  <si>
    <t>https://podminky.urs.cz/item/CS_URS_2023_02/734292713</t>
  </si>
  <si>
    <t>106</t>
  </si>
  <si>
    <t>998734101</t>
  </si>
  <si>
    <t>Přesun hmot pro armatury stanovený z hmotnosti přesunovaného materiálu vodorovná dopravní vzdálenost do 50 m v objektech výšky do 6 m</t>
  </si>
  <si>
    <t>707851535</t>
  </si>
  <si>
    <t>https://podminky.urs.cz/item/CS_URS_2023_02/998734101</t>
  </si>
  <si>
    <t>107</t>
  </si>
  <si>
    <t>998734181</t>
  </si>
  <si>
    <t>Přesun hmot pro armatury stanovený z hmotnosti přesunovaného materiálu Příplatek k cenám za přesun prováděný bez použití mechanizace pro jakoukoliv výšku objektu</t>
  </si>
  <si>
    <t>-1284255405</t>
  </si>
  <si>
    <t>https://podminky.urs.cz/item/CS_URS_2023_02/998734181</t>
  </si>
  <si>
    <t>735</t>
  </si>
  <si>
    <t>Ústřední vytápění - otopná tělesa</t>
  </si>
  <si>
    <t>108</t>
  </si>
  <si>
    <t>735152656</t>
  </si>
  <si>
    <t>Otopná tělesa panelová VK třídesková PN 1,0 MPa, T do 110°C se třemi přídavnými přestupními plochami výšky tělesa 500 mm stavební délky / výkonu 900 mm / 1871 W</t>
  </si>
  <si>
    <t>-1050158752</t>
  </si>
  <si>
    <t>https://podminky.urs.cz/item/CS_URS_2023_02/735152656</t>
  </si>
  <si>
    <t>109</t>
  </si>
  <si>
    <t>735152660</t>
  </si>
  <si>
    <t>Otopná tělesa panelová VK třídesková PN 1,0 MPa, T do 110°C se třemi přídavnými přestupními plochami výšky tělesa 500 mm stavební délky / výkonu 1400 mm / 2911 W</t>
  </si>
  <si>
    <t>712074797</t>
  </si>
  <si>
    <t>https://podminky.urs.cz/item/CS_URS_2023_02/735152660</t>
  </si>
  <si>
    <t>110</t>
  </si>
  <si>
    <t>735531045R</t>
  </si>
  <si>
    <t xml:space="preserve">Montáž a napojení termostatu </t>
  </si>
  <si>
    <t>2147028403</t>
  </si>
  <si>
    <t>111</t>
  </si>
  <si>
    <t>405163361</t>
  </si>
  <si>
    <t xml:space="preserve">termostat prostorový programový </t>
  </si>
  <si>
    <t>525683119</t>
  </si>
  <si>
    <t>112</t>
  </si>
  <si>
    <t>998735101</t>
  </si>
  <si>
    <t>Přesun hmot pro otopná tělesa stanovený z hmotnosti přesunovaného materiálu vodorovná dopravní vzdálenost do 50 m v objektech výšky do 6 m</t>
  </si>
  <si>
    <t>-1703218220</t>
  </si>
  <si>
    <t>https://podminky.urs.cz/item/CS_URS_2023_02/998735101</t>
  </si>
  <si>
    <t>113</t>
  </si>
  <si>
    <t>998735181</t>
  </si>
  <si>
    <t>Přesun hmot pro otopná tělesa stanovený z hmotnosti přesunovaného materiálu Příplatek k cenám za přesun prováděný bez použití mechanizace pro jakoukoliv výšku objektu</t>
  </si>
  <si>
    <t>-1511305328</t>
  </si>
  <si>
    <t>https://podminky.urs.cz/item/CS_URS_2023_02/998735181</t>
  </si>
  <si>
    <t>741</t>
  </si>
  <si>
    <t>Elektroinstalace - silnoproud</t>
  </si>
  <si>
    <t>114</t>
  </si>
  <si>
    <t>741110511</t>
  </si>
  <si>
    <t>Montáž lišt a kanálků elektroinstalačních se spojkami, ohyby a rohy a s nasunutím do krabic vkládacích s víčkem, šířky do 60 mm</t>
  </si>
  <si>
    <t>-812324954</t>
  </si>
  <si>
    <t>https://podminky.urs.cz/item/CS_URS_2023_02/741110511</t>
  </si>
  <si>
    <t>115</t>
  </si>
  <si>
    <t>34571010</t>
  </si>
  <si>
    <t>lišta elektroinstalační vkládací 18x13mm</t>
  </si>
  <si>
    <t>-156688150</t>
  </si>
  <si>
    <t>70*1,05 'Přepočtené koeficientem množství</t>
  </si>
  <si>
    <t>116</t>
  </si>
  <si>
    <t>741112061</t>
  </si>
  <si>
    <t>Montáž krabic elektroinstalačních bez napojení na trubky a lišty, demontáže a montáže víčka a přístroje přístrojových zapuštěných plastových kruhových</t>
  </si>
  <si>
    <t>23641091</t>
  </si>
  <si>
    <t>https://podminky.urs.cz/item/CS_URS_2023_02/741112061</t>
  </si>
  <si>
    <t>117</t>
  </si>
  <si>
    <t>34571451</t>
  </si>
  <si>
    <t>krabice pod omítku PVC přístrojová kruhová D 70mm hluboká</t>
  </si>
  <si>
    <t>1474454466</t>
  </si>
  <si>
    <t>118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</si>
  <si>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</si>
  <si>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</si>
  <si>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493542299</t>
  </si>
  <si>
    <t>https://podminky.urs.cz/item/CS_URS_2023_02/741112101</t>
  </si>
  <si>
    <t>119</t>
  </si>
  <si>
    <t>34571470</t>
  </si>
  <si>
    <t>krabice do dutých stěn PVC odbočná kruhová D 70mm s víčkem</t>
  </si>
  <si>
    <t>-1307789093</t>
  </si>
  <si>
    <t>120</t>
  </si>
  <si>
    <t>741120401</t>
  </si>
  <si>
    <t>Montáž vodičů izolovaných měděných drátovacích bez ukončení v rozváděčích plných a laněných (např. CY), průřezu žily 0,35 až 6 mm2</t>
  </si>
  <si>
    <t>382593740</t>
  </si>
  <si>
    <t>https://podminky.urs.cz/item/CS_URS_2023_02/741120401</t>
  </si>
  <si>
    <t>121</t>
  </si>
  <si>
    <t>34140826</t>
  </si>
  <si>
    <t>vodič propojovací jádro Cu plné izolace PVC 450/750V (H07V-U) 1x6mm2</t>
  </si>
  <si>
    <t>1567884227</t>
  </si>
  <si>
    <t>20*1,15 'Přepočtené koeficientem množství</t>
  </si>
  <si>
    <t>122</t>
  </si>
  <si>
    <t>741122015</t>
  </si>
  <si>
    <t>Montáž kabelů měděných bez ukončení uložených pod omítku plných kulatých (např. CYKY), počtu a průřezu žil 3x1,5 mm2</t>
  </si>
  <si>
    <t>871986482</t>
  </si>
  <si>
    <t>https://podminky.urs.cz/item/CS_URS_2023_02/741122015</t>
  </si>
  <si>
    <t>123</t>
  </si>
  <si>
    <t>34111030</t>
  </si>
  <si>
    <t>kabel instalační jádro Cu plné izolace PVC plášť PVC 450/750V (CYKY) 3x1,5mm2</t>
  </si>
  <si>
    <t>2093786743</t>
  </si>
  <si>
    <t>60*1,15 'Přepočtené koeficientem množství</t>
  </si>
  <si>
    <t>124</t>
  </si>
  <si>
    <t>741122016</t>
  </si>
  <si>
    <t>Montáž kabelů měděných bez ukončení uložených pod omítku plných kulatých (např. CYKY), počtu a průřezu žil 3x2,5 až 6 mm2</t>
  </si>
  <si>
    <t>556932626</t>
  </si>
  <si>
    <t>https://podminky.urs.cz/item/CS_URS_2023_02/741122016</t>
  </si>
  <si>
    <t>125</t>
  </si>
  <si>
    <t>34111036</t>
  </si>
  <si>
    <t>kabel instalační jádro Cu plné izolace PVC plášť PVC 450/750V (CYKY) 3x2,5mm2</t>
  </si>
  <si>
    <t>-1402908033</t>
  </si>
  <si>
    <t>140*1,15 'Přepočtené koeficientem množství</t>
  </si>
  <si>
    <t>126</t>
  </si>
  <si>
    <t>741122024</t>
  </si>
  <si>
    <t>Montáž kabelů měděných bez ukončení uložených pod omítku plných kulatých (např. CYKY), počtu a průřezu žil 4x10 mm2</t>
  </si>
  <si>
    <t>1976588179</t>
  </si>
  <si>
    <t>https://podminky.urs.cz/item/CS_URS_2023_02/741122024</t>
  </si>
  <si>
    <t>127</t>
  </si>
  <si>
    <t>34111076</t>
  </si>
  <si>
    <t>kabel instalační jádro Cu plné izolace PVC plášť PVC 450/750V (CYKY) 4x10mm2</t>
  </si>
  <si>
    <t>1802970049</t>
  </si>
  <si>
    <t>15*1,15 'Přepočtené koeficientem množství</t>
  </si>
  <si>
    <t>128</t>
  </si>
  <si>
    <t>741122031</t>
  </si>
  <si>
    <t>Montáž kabelů měděných bez ukončení uložených pod omítku plných kulatých (např. CYKY), počtu a průřezu žil 5x1,5 až 2,5 mm2</t>
  </si>
  <si>
    <t>-1964153678</t>
  </si>
  <si>
    <t>https://podminky.urs.cz/item/CS_URS_2023_02/741122031</t>
  </si>
  <si>
    <t>129</t>
  </si>
  <si>
    <t>34111090</t>
  </si>
  <si>
    <t>kabel instalační jádro Cu plné izolace PVC plášť PVC 450/750V (CYKY) 5x1,5mm2</t>
  </si>
  <si>
    <t>1482737515</t>
  </si>
  <si>
    <t>10*1,15 'Přepočtené koeficientem množství</t>
  </si>
  <si>
    <t>130</t>
  </si>
  <si>
    <t>741122032</t>
  </si>
  <si>
    <t>Montáž kabelů měděných bez ukončení uložených pod omítku plných kulatých (např. CYKY), počtu a průřezu žil 5x4 až 6 mm2</t>
  </si>
  <si>
    <t>-1698463704</t>
  </si>
  <si>
    <t>https://podminky.urs.cz/item/CS_URS_2023_02/741122032</t>
  </si>
  <si>
    <t>131</t>
  </si>
  <si>
    <t>34111098</t>
  </si>
  <si>
    <t>kabel instalační jádro Cu plné izolace PVC plášť PVC 450/750V (CYKY) 5x4mm2</t>
  </si>
  <si>
    <t>636934565</t>
  </si>
  <si>
    <t>132</t>
  </si>
  <si>
    <t>741122211</t>
  </si>
  <si>
    <t>Montáž kabelů měděných bez ukončení uložených volně nebo v liště plných kulatých (např. CYKY) počtu a průřezu žil 3x1,5 až 6 mm2</t>
  </si>
  <si>
    <t>-932586657</t>
  </si>
  <si>
    <t>https://podminky.urs.cz/item/CS_URS_2023_02/741122211</t>
  </si>
  <si>
    <t>133</t>
  </si>
  <si>
    <t>826269043</t>
  </si>
  <si>
    <t>70*1,15 'Přepočtené koeficientem množství</t>
  </si>
  <si>
    <t>134</t>
  </si>
  <si>
    <t>741130001</t>
  </si>
  <si>
    <t>Ukončení vodičů a kabelů izolovaných s označením a zapojením v rozváděči nebo na přístroji, průřezu žíly do 2,5 mm2</t>
  </si>
  <si>
    <t>-964744032</t>
  </si>
  <si>
    <t>https://podminky.urs.cz/item/CS_URS_2023_02/741130001</t>
  </si>
  <si>
    <t xml:space="preserve">"3x1,5"  3*4</t>
  </si>
  <si>
    <t xml:space="preserve">"3x2,5"  3*5</t>
  </si>
  <si>
    <t>135</t>
  </si>
  <si>
    <t>741130003</t>
  </si>
  <si>
    <t>Ukončení vodičů a kabelů izolovaných s označením a zapojením v rozváděči nebo na přístroji, průřezu žíly do 4 mm2</t>
  </si>
  <si>
    <t>-109649126</t>
  </si>
  <si>
    <t>https://podminky.urs.cz/item/CS_URS_2023_02/741130003</t>
  </si>
  <si>
    <t>5*1</t>
  </si>
  <si>
    <t>136</t>
  </si>
  <si>
    <t>741130005</t>
  </si>
  <si>
    <t>Ukončení vodičů a kabelů izolovaných s označením a zapojením v rozváděči nebo na přístroji, průřezu žíly do 10 mm2</t>
  </si>
  <si>
    <t>-1086976300</t>
  </si>
  <si>
    <t>https://podminky.urs.cz/item/CS_URS_2023_02/741130005</t>
  </si>
  <si>
    <t xml:space="preserve">"4x10"  4*2+2</t>
  </si>
  <si>
    <t>137</t>
  </si>
  <si>
    <t>741130021</t>
  </si>
  <si>
    <t>Ukončení vodičů a kabelů izolovaných s označením a zapojením na svorkovnici s otevřením a uzavřením krytu, průřezu žíly do 2,5 mm2</t>
  </si>
  <si>
    <t>-1311895816</t>
  </si>
  <si>
    <t>https://podminky.urs.cz/item/CS_URS_2023_02/741130021</t>
  </si>
  <si>
    <t xml:space="preserve">"ventilátor"  3*1</t>
  </si>
  <si>
    <t xml:space="preserve">"boiler"  3*1</t>
  </si>
  <si>
    <t>138</t>
  </si>
  <si>
    <t>741130022</t>
  </si>
  <si>
    <t>Ukončení vodičů a kabelů izolovaných s označením a zapojením na svorkovnici s otevřením a uzavřením krytu, průřezu žíly do 4 mm2</t>
  </si>
  <si>
    <t>-2146248703</t>
  </si>
  <si>
    <t>https://podminky.urs.cz/item/CS_URS_2023_02/741130022</t>
  </si>
  <si>
    <t>1*5</t>
  </si>
  <si>
    <t>139</t>
  </si>
  <si>
    <t>741130023</t>
  </si>
  <si>
    <t>Ukončení vodičů a kabelů izolovaných s označením a zapojením na svorkovnici s otevřením a uzavřením krytu, průřezu žíly do 6 mm2</t>
  </si>
  <si>
    <t>1018693057</t>
  </si>
  <si>
    <t>https://podminky.urs.cz/item/CS_URS_2023_02/741130023</t>
  </si>
  <si>
    <t>3*14</t>
  </si>
  <si>
    <t>140</t>
  </si>
  <si>
    <t>741210001</t>
  </si>
  <si>
    <t>Montáž rozvodnic oceloplechových nebo plastových bez zapojení vodičů běžných, hmotnosti do 20 kg</t>
  </si>
  <si>
    <t>-583504079</t>
  </si>
  <si>
    <t>https://podminky.urs.cz/item/CS_URS_2023_02/741210001</t>
  </si>
  <si>
    <t>141</t>
  </si>
  <si>
    <t>35711015</t>
  </si>
  <si>
    <t>rozvodnice nástěnná, plné dveře, IP41, 24 modulárních jednotek, vč. N/pE</t>
  </si>
  <si>
    <t>-694477905</t>
  </si>
  <si>
    <t>142</t>
  </si>
  <si>
    <t>741310101</t>
  </si>
  <si>
    <t>Montáž spínačů jedno nebo dvoupólových polozapuštěných nebo zapuštěných se zapojením vodičů bezšroubové připojení spínačů, řazení 1-jednopólových</t>
  </si>
  <si>
    <t>-1247191825</t>
  </si>
  <si>
    <t>https://podminky.urs.cz/item/CS_URS_2023_02/741310101</t>
  </si>
  <si>
    <t>143</t>
  </si>
  <si>
    <t>34535000</t>
  </si>
  <si>
    <t>spínač kompletní, zápustný, jednopólový, řazení 1, šroubové svorky</t>
  </si>
  <si>
    <t>1347894786</t>
  </si>
  <si>
    <t>144</t>
  </si>
  <si>
    <t>741310122</t>
  </si>
  <si>
    <t>Montáž spínačů jedno nebo dvoupólových polozapuštěných nebo zapuštěných se zapojením vodičů bezšroubové připojení přepínačů, řazení 6-střídavých</t>
  </si>
  <si>
    <t>1918984962</t>
  </si>
  <si>
    <t>https://podminky.urs.cz/item/CS_URS_2023_02/741310122</t>
  </si>
  <si>
    <t>145</t>
  </si>
  <si>
    <t>34535003</t>
  </si>
  <si>
    <t>přepínač střídavý kompletní, zápustný, řazení 6, šroubové svorky</t>
  </si>
  <si>
    <t>-697924849</t>
  </si>
  <si>
    <t>146</t>
  </si>
  <si>
    <t>741310126</t>
  </si>
  <si>
    <t>Montáž spínačů jedno nebo dvoupólových polozapuštěných nebo zapuštěných se zapojením vodičů bezšroubové připojení přepínačů, řazení 7-křížových</t>
  </si>
  <si>
    <t>-1153107042</t>
  </si>
  <si>
    <t>https://podminky.urs.cz/item/CS_URS_2023_02/741310126</t>
  </si>
  <si>
    <t>147</t>
  </si>
  <si>
    <t>34535004</t>
  </si>
  <si>
    <t>přepínač křížový kompletní, zápustný, řazení 7, šroubové svorky</t>
  </si>
  <si>
    <t>1190011642</t>
  </si>
  <si>
    <t>148</t>
  </si>
  <si>
    <t>741310561</t>
  </si>
  <si>
    <t>Montáž spínačů tří nebo čtyřpólových vypínačů výkonových pojistkových, do 63 A</t>
  </si>
  <si>
    <t>951831050</t>
  </si>
  <si>
    <t>https://podminky.urs.cz/item/CS_URS_2023_01/741310561</t>
  </si>
  <si>
    <t>149</t>
  </si>
  <si>
    <t>100027953</t>
  </si>
  <si>
    <t>vypínač 3 pól. 32A</t>
  </si>
  <si>
    <t>434674345</t>
  </si>
  <si>
    <t>150</t>
  </si>
  <si>
    <t>741313001</t>
  </si>
  <si>
    <t>Montáž zásuvek domovních se zapojením vodičů bezšroubové připojení polozapuštěných nebo zapuštěných 10/16 A, provedení 2P + PE</t>
  </si>
  <si>
    <t>-437969553</t>
  </si>
  <si>
    <t>https://podminky.urs.cz/item/CS_URS_2023_02/741313001</t>
  </si>
  <si>
    <t>151</t>
  </si>
  <si>
    <t>34555202</t>
  </si>
  <si>
    <t>zásuvka zápustná jednonásobná chráněná, šroubové svorky</t>
  </si>
  <si>
    <t>288812089</t>
  </si>
  <si>
    <t>152</t>
  </si>
  <si>
    <t>741320101</t>
  </si>
  <si>
    <t>Montáž jističů se zapojením vodičů jednopólových nn do 25 A bez krytu</t>
  </si>
  <si>
    <t>96680697</t>
  </si>
  <si>
    <t>https://podminky.urs.cz/item/CS_URS_2023_02/741320101</t>
  </si>
  <si>
    <t>153</t>
  </si>
  <si>
    <t>35822112</t>
  </si>
  <si>
    <t>jistič 1-pólový 6 A vypínací charakteristika B vypínací schopnost 6 kA</t>
  </si>
  <si>
    <t>-1212179458</t>
  </si>
  <si>
    <t>154</t>
  </si>
  <si>
    <t>35822115</t>
  </si>
  <si>
    <t>jistič 1-pólový 10 A vypínací charakteristika B vypínací schopnost 6 kA</t>
  </si>
  <si>
    <t>-1270352663</t>
  </si>
  <si>
    <t>155</t>
  </si>
  <si>
    <t>35822122</t>
  </si>
  <si>
    <t>jistič 1-pólový 16 A vypínací charakteristika B vypínací schopnost 6 kA</t>
  </si>
  <si>
    <t>-172270155</t>
  </si>
  <si>
    <t>156</t>
  </si>
  <si>
    <t>741320161</t>
  </si>
  <si>
    <t>Montáž jističů se zapojením vodičů třípólových nn do 25 A bez krytu</t>
  </si>
  <si>
    <t>-1551298271</t>
  </si>
  <si>
    <t>https://podminky.urs.cz/item/CS_URS_2023_02/741320161</t>
  </si>
  <si>
    <t>157</t>
  </si>
  <si>
    <t>35822168</t>
  </si>
  <si>
    <t>jistič 3-pólový 20 A vypínací charakteristika B vypínací schopnost 6 kA</t>
  </si>
  <si>
    <t>-702609519</t>
  </si>
  <si>
    <t>158</t>
  </si>
  <si>
    <t>741321031</t>
  </si>
  <si>
    <t>Montáž proudových chráničů se zapojením vodičů čtyřpólových nn do 25 A bez krytu</t>
  </si>
  <si>
    <t>-576848607</t>
  </si>
  <si>
    <t>https://podminky.urs.cz/item/CS_URS_2023_02/741321031</t>
  </si>
  <si>
    <t>159</t>
  </si>
  <si>
    <t>35889206</t>
  </si>
  <si>
    <t>chránič proudový 4pólový 25A pracovního proudu 0,03A</t>
  </si>
  <si>
    <t>1891657548</t>
  </si>
  <si>
    <t>160</t>
  </si>
  <si>
    <t>741322142</t>
  </si>
  <si>
    <t>Montáž přepěťových ochran nn se zapojením vodičů svodiče přepětí – typ 3 na DIN lištu třípólových</t>
  </si>
  <si>
    <t>-803611679</t>
  </si>
  <si>
    <t>https://podminky.urs.cz/item/CS_URS_2023_02/741322142</t>
  </si>
  <si>
    <t>161</t>
  </si>
  <si>
    <t>35889522</t>
  </si>
  <si>
    <t>svodič přepětí - výměnný modul, 400V, varistor</t>
  </si>
  <si>
    <t>570296233</t>
  </si>
  <si>
    <t>162</t>
  </si>
  <si>
    <t>741330031</t>
  </si>
  <si>
    <t>Montáž stykačů nn se zapojením vodičů střídavých vestavných jednopólových do 16 A</t>
  </si>
  <si>
    <t>46079713</t>
  </si>
  <si>
    <t>https://podminky.urs.cz/item/CS_URS_2023_02/741330031</t>
  </si>
  <si>
    <t>163</t>
  </si>
  <si>
    <t>35821001</t>
  </si>
  <si>
    <t>stykač 2-pólový 20 A 2N0 230V AC/DC</t>
  </si>
  <si>
    <t>99478280</t>
  </si>
  <si>
    <t>164</t>
  </si>
  <si>
    <t>741372061</t>
  </si>
  <si>
    <t>Montáž svítidel s integrovaným zdrojem LED se zapojením vodičů interiérových přisazených stropních hranatých nebo kruhových, plochy do 0,09 m2</t>
  </si>
  <si>
    <t>-747973271</t>
  </si>
  <si>
    <t>https://podminky.urs.cz/item/CS_URS_2023_02/741372061</t>
  </si>
  <si>
    <t>165</t>
  </si>
  <si>
    <t>34825191</t>
  </si>
  <si>
    <t xml:space="preserve">MODUS KX 2000, 600mm, opálový PMMA kryt, přisazené, LED 840, driver 700 mA; (MODUS KX2000S4KO/ND)_x000d_
</t>
  </si>
  <si>
    <t>729700770</t>
  </si>
  <si>
    <t>P</t>
  </si>
  <si>
    <t>Poznámka k položce:_x000d_
Přisazené svítidlo s krytím IP54</t>
  </si>
  <si>
    <t>166</t>
  </si>
  <si>
    <t>34825192</t>
  </si>
  <si>
    <t xml:space="preserve">MODUS KX 4000, 1210mm, opálový PMMA kryt, přisazené, LED 840, driver 700mA; (MODUS KX4000M4KO/ND)_x000d_
</t>
  </si>
  <si>
    <t>-368277782</t>
  </si>
  <si>
    <t>167</t>
  </si>
  <si>
    <t>34825193</t>
  </si>
  <si>
    <t xml:space="preserve">MODUS KX 5000, 1210mm, opálový PMMA kryt, přisazené, LED 840, driver 1050mA; (MODUS KX5000M4KO/ND)_x000d_
</t>
  </si>
  <si>
    <t>99385534</t>
  </si>
  <si>
    <t>168</t>
  </si>
  <si>
    <t>741372062</t>
  </si>
  <si>
    <t>Montáž svítidel s integrovaným zdrojem LED se zapojením vodičů interiérových přisazených stropních hranatých nebo kruhových, plochy přes 0,09 do 0,36 m2</t>
  </si>
  <si>
    <t>-557766411</t>
  </si>
  <si>
    <t>https://podminky.urs.cz/item/CS_URS_2023_02/741372062</t>
  </si>
  <si>
    <t>169</t>
  </si>
  <si>
    <t>34825194</t>
  </si>
  <si>
    <t>MODUS LLL10000, 4x LED 840, 1210mm, matná mřížka, přisazené, NONSELV 700mA; (MODUS LLL10000RM4KVM4ND)</t>
  </si>
  <si>
    <t>72227083</t>
  </si>
  <si>
    <t>Poznámka k položce:_x000d_
Přisazené svítidlo s krytím IP20</t>
  </si>
  <si>
    <t>170</t>
  </si>
  <si>
    <t>741410071</t>
  </si>
  <si>
    <t>Montáž uzemňovacího vedení s upevněním, propojením a připojením pomocí svorek doplňků ostatních konstrukcí vodičem průřezu do 16 mm2, uloženým volně nebo pod omítkou</t>
  </si>
  <si>
    <t>-1722573664</t>
  </si>
  <si>
    <t>https://podminky.urs.cz/item/CS_URS_2023_02/741410071</t>
  </si>
  <si>
    <t>171</t>
  </si>
  <si>
    <t>34140825</t>
  </si>
  <si>
    <t>vodič propojovací jádro Cu plné izolace PVC 450/750V (H07V-U) 1x4mm2</t>
  </si>
  <si>
    <t>-1726536849</t>
  </si>
  <si>
    <t>172</t>
  </si>
  <si>
    <t>8500122550</t>
  </si>
  <si>
    <t>Svorka zemnicí, ZSA 16</t>
  </si>
  <si>
    <t>256</t>
  </si>
  <si>
    <t>-1097893155</t>
  </si>
  <si>
    <t>173</t>
  </si>
  <si>
    <t>8500122570</t>
  </si>
  <si>
    <t>Páska uzemňovací ZSA 16, 10 m</t>
  </si>
  <si>
    <t>1317328673</t>
  </si>
  <si>
    <t>174</t>
  </si>
  <si>
    <t>1214587</t>
  </si>
  <si>
    <t>svorkovnice hlavního pospojení Z780 /180</t>
  </si>
  <si>
    <t>1381779673</t>
  </si>
  <si>
    <t>175</t>
  </si>
  <si>
    <t>741810002</t>
  </si>
  <si>
    <t>Zkoušky a prohlídky elektrických rozvodů a zařízení celková prohlídka a vyhotovení revizní zprávy pro objem montážních prací přes 100 do 500 tis. Kč</t>
  </si>
  <si>
    <t>1855075996</t>
  </si>
  <si>
    <t>https://podminky.urs.cz/item/CS_URS_2023_02/741810002</t>
  </si>
  <si>
    <t>176</t>
  </si>
  <si>
    <t>998741101</t>
  </si>
  <si>
    <t>Přesun hmot pro silnoproud stanovený z hmotnosti přesunovaného materiálu vodorovná dopravní vzdálenost do 50 m v objektech výšky do 6 m</t>
  </si>
  <si>
    <t>-314817847</t>
  </si>
  <si>
    <t>https://podminky.urs.cz/item/CS_URS_2023_02/998741101</t>
  </si>
  <si>
    <t>177</t>
  </si>
  <si>
    <t>998741181</t>
  </si>
  <si>
    <t>Přesun hmot pro silnoproud stanovený z hmotnosti přesunovaného materiálu Příplatek k ceně za přesun prováděný bez použití mechanizace pro jakoukoliv výšku objektu</t>
  </si>
  <si>
    <t>114281537</t>
  </si>
  <si>
    <t>https://podminky.urs.cz/item/CS_URS_2023_02/998741181</t>
  </si>
  <si>
    <t>751</t>
  </si>
  <si>
    <t>Vzduchotechnika</t>
  </si>
  <si>
    <t>178</t>
  </si>
  <si>
    <t>751111011</t>
  </si>
  <si>
    <t>Montáž ventilátoru axiálního nízkotlakého nástěnného základního, průměru do 100 mm</t>
  </si>
  <si>
    <t>1902124216</t>
  </si>
  <si>
    <t>https://podminky.urs.cz/item/CS_URS_2023_02/751111011</t>
  </si>
  <si>
    <t>179</t>
  </si>
  <si>
    <t>429141101</t>
  </si>
  <si>
    <t>ventilátor axiální stěnový skříň z plastu IP44 14W D 100mm</t>
  </si>
  <si>
    <t>1933045244</t>
  </si>
  <si>
    <t>Poznámka k položce:_x000d_
ventilátor s plastovým předním panelem,výkon 88m3/h,(33dB(A),časový doběh,vlhkostní čidlo,kuličková ložiska,určen pro vzdálenosti do 3m,montáž na stěnu nebo strop,nemá zpětnou klapku-Zpětná klapka slídová</t>
  </si>
  <si>
    <t>180</t>
  </si>
  <si>
    <t>751398011</t>
  </si>
  <si>
    <t>Montáž ostatních zařízení větrací mřížky na kruhové potrubí, průměru do 100 mm</t>
  </si>
  <si>
    <t>-429689751</t>
  </si>
  <si>
    <t>https://podminky.urs.cz/item/CS_URS_2023_02/751398011</t>
  </si>
  <si>
    <t>181</t>
  </si>
  <si>
    <t>42972835</t>
  </si>
  <si>
    <t>mřížka větrací kruhová nerezová se síťkou D 100mm</t>
  </si>
  <si>
    <t>1340916819</t>
  </si>
  <si>
    <t>182</t>
  </si>
  <si>
    <t>751525081</t>
  </si>
  <si>
    <t>Montáž potrubí plastového kruhového bez příruby, průměru do 100 mm</t>
  </si>
  <si>
    <t>-422410366</t>
  </si>
  <si>
    <t>https://podminky.urs.cz/item/CS_URS_2023_02/751525081</t>
  </si>
  <si>
    <t>183</t>
  </si>
  <si>
    <t>42981649</t>
  </si>
  <si>
    <t>trouba pevná PVC D 100mm do 45°C</t>
  </si>
  <si>
    <t>1690368705</t>
  </si>
  <si>
    <t>4,2*1,2 'Přepočtené koeficientem množství</t>
  </si>
  <si>
    <t>184</t>
  </si>
  <si>
    <t>751572031</t>
  </si>
  <si>
    <t>Závěs kruhového potrubí na montovanou konstrukci z nosníku, kotvenou do betonu průměru potrubí do 100 mm</t>
  </si>
  <si>
    <t>-847368376</t>
  </si>
  <si>
    <t>https://podminky.urs.cz/item/CS_URS_2023_02/751572031</t>
  </si>
  <si>
    <t>185</t>
  </si>
  <si>
    <t>751691111</t>
  </si>
  <si>
    <t>Zaregulování systému vzduchotechnického zařízení za 1 koncový (distribuční) prvek</t>
  </si>
  <si>
    <t>-897060039</t>
  </si>
  <si>
    <t>https://podminky.urs.cz/item/CS_URS_2023_02/751691111</t>
  </si>
  <si>
    <t>186</t>
  </si>
  <si>
    <t>998751101</t>
  </si>
  <si>
    <t>Přesun hmot pro vzduchotechniku stanovený z hmotnosti přesunovaného materiálu vodorovná dopravní vzdálenost do 100 m v objektech výšky do 12 m</t>
  </si>
  <si>
    <t>553933570</t>
  </si>
  <si>
    <t>https://podminky.urs.cz/item/CS_URS_2023_02/998751101</t>
  </si>
  <si>
    <t>187</t>
  </si>
  <si>
    <t>998751181</t>
  </si>
  <si>
    <t>Přesun hmot pro vzduchotechniku stanovený z hmotnosti přesunovaného materiálu Příplatek k cenám za přesun prováděný bez použití mechanizace pro jakoukoliv výšku objektu</t>
  </si>
  <si>
    <t>-1249457904</t>
  </si>
  <si>
    <t>https://podminky.urs.cz/item/CS_URS_2023_02/998751181</t>
  </si>
  <si>
    <t>766</t>
  </si>
  <si>
    <t>Konstrukce truhlářské</t>
  </si>
  <si>
    <t>188</t>
  </si>
  <si>
    <t>766623912R</t>
  </si>
  <si>
    <t>Oprava oken dřevěných zdvojených s otevíravými a sklápěcími křídly</t>
  </si>
  <si>
    <t>-837486691</t>
  </si>
  <si>
    <t>Poznámka k položce:_x000d_
vč. povrchové úpravy</t>
  </si>
  <si>
    <t xml:space="preserve">"2 ks"  0,5*0,9*2</t>
  </si>
  <si>
    <t>189</t>
  </si>
  <si>
    <t>766660001</t>
  </si>
  <si>
    <t>Montáž dveřních křídel dřevěných nebo plastových otevíravých do ocelové zárubně povrchově upravených jednokřídlových, šířky do 800 mm</t>
  </si>
  <si>
    <t>-1418480033</t>
  </si>
  <si>
    <t>https://podminky.urs.cz/item/CS_URS_2023_02/766660001</t>
  </si>
  <si>
    <t>190</t>
  </si>
  <si>
    <t>61162013</t>
  </si>
  <si>
    <t>dveře jednokřídlé voštinové povrch fóliový plné 700x1970-2100mm</t>
  </si>
  <si>
    <t>-1973193641</t>
  </si>
  <si>
    <t xml:space="preserve">"1.05 úklid"  1</t>
  </si>
  <si>
    <t xml:space="preserve">"1.06 soc.zařízení"  1</t>
  </si>
  <si>
    <t>191</t>
  </si>
  <si>
    <t>61162014</t>
  </si>
  <si>
    <t>dveře jednokřídlé voštinové povrch fóliový plné 800x1970-2100mm</t>
  </si>
  <si>
    <t>1276153806</t>
  </si>
  <si>
    <t xml:space="preserve">"1.04 chodba"  1</t>
  </si>
  <si>
    <t>192</t>
  </si>
  <si>
    <t>766660002</t>
  </si>
  <si>
    <t>Montáž dveřních křídel dřevěných nebo plastových otevíravých do ocelové zárubně povrchově upravených jednokřídlových, šířky přes 800 mm</t>
  </si>
  <si>
    <t>-257981156</t>
  </si>
  <si>
    <t>https://podminky.urs.cz/item/CS_URS_2023_02/766660002</t>
  </si>
  <si>
    <t>193</t>
  </si>
  <si>
    <t>61173211</t>
  </si>
  <si>
    <t>dveře jednokřídlé dřevotřískové s 2 x hliníkovým plechem 800-900x1970mm bezpečnostní do bytu třídy RC2</t>
  </si>
  <si>
    <t>1885701915</t>
  </si>
  <si>
    <t xml:space="preserve">"1.03 sklad"  1</t>
  </si>
  <si>
    <t>194</t>
  </si>
  <si>
    <t>766660728</t>
  </si>
  <si>
    <t>Montáž dveřních doplňků dveřního kování interiérového zámku</t>
  </si>
  <si>
    <t>-1653003590</t>
  </si>
  <si>
    <t>https://podminky.urs.cz/item/CS_URS_2022_02/766660728</t>
  </si>
  <si>
    <t>195</t>
  </si>
  <si>
    <t>54924007</t>
  </si>
  <si>
    <t>zámek zadlabací mezipokojový s dozickým klíčem rozteč 72x55mm</t>
  </si>
  <si>
    <t>-48531913</t>
  </si>
  <si>
    <t>196</t>
  </si>
  <si>
    <t>54924003</t>
  </si>
  <si>
    <t>zámek zadlabací mezipokojový pro WC kování 72x55mm</t>
  </si>
  <si>
    <t>303286071</t>
  </si>
  <si>
    <t>197</t>
  </si>
  <si>
    <t>-1681336897</t>
  </si>
  <si>
    <t>198</t>
  </si>
  <si>
    <t>766660729</t>
  </si>
  <si>
    <t>Montáž dveřních doplňků dveřního kování interiérového štítku s klikou</t>
  </si>
  <si>
    <t>464950706</t>
  </si>
  <si>
    <t>https://podminky.urs.cz/item/CS_URS_2022_02/766660729</t>
  </si>
  <si>
    <t>199</t>
  </si>
  <si>
    <t>549146101</t>
  </si>
  <si>
    <t>kování klika se štítem pro dozický klíč bronz</t>
  </si>
  <si>
    <t>267454992</t>
  </si>
  <si>
    <t>200</t>
  </si>
  <si>
    <t>549146201</t>
  </si>
  <si>
    <t>WC kování dveřní vrchní klika bronz</t>
  </si>
  <si>
    <t>-1254981872</t>
  </si>
  <si>
    <t>201</t>
  </si>
  <si>
    <t>766660731</t>
  </si>
  <si>
    <t>Montáž dveřních doplňků dveřního kování bezpečnostního zámku</t>
  </si>
  <si>
    <t>1407367527</t>
  </si>
  <si>
    <t>https://podminky.urs.cz/item/CS_URS_2023_02/766660731</t>
  </si>
  <si>
    <t>202</t>
  </si>
  <si>
    <t>54924013</t>
  </si>
  <si>
    <t>zámek zadlabací vložkový pravolevý rozteč 72x60mm</t>
  </si>
  <si>
    <t>1143139885</t>
  </si>
  <si>
    <t>203</t>
  </si>
  <si>
    <t>549641511</t>
  </si>
  <si>
    <t>vložka cylindrická bezpečnostní</t>
  </si>
  <si>
    <t>145276581</t>
  </si>
  <si>
    <t>204</t>
  </si>
  <si>
    <t>766660733</t>
  </si>
  <si>
    <t>Montáž dveřních doplňků dveřního kování bezpečnostního štítku s klikou</t>
  </si>
  <si>
    <t>-1560408216</t>
  </si>
  <si>
    <t>https://podminky.urs.cz/item/CS_URS_2023_02/766660733</t>
  </si>
  <si>
    <t>205</t>
  </si>
  <si>
    <t>549146301</t>
  </si>
  <si>
    <t>kování dveřní vrchní kování bezpečnostní včetně štítu klika-madlo bronz</t>
  </si>
  <si>
    <t>-1935559411</t>
  </si>
  <si>
    <t>206</t>
  </si>
  <si>
    <t>766663942R</t>
  </si>
  <si>
    <t>Oprava dveřních křídel dřevěných s prosklením</t>
  </si>
  <si>
    <t>-1464539758</t>
  </si>
  <si>
    <t xml:space="preserve">"vstupní dvoukřídlé dveře"  1</t>
  </si>
  <si>
    <t>207</t>
  </si>
  <si>
    <t>998766101</t>
  </si>
  <si>
    <t>Přesun hmot pro konstrukce truhlářské stanovený z hmotnosti přesunovaného materiálu vodorovná dopravní vzdálenost do 50 m v objektech výšky do 6 m</t>
  </si>
  <si>
    <t>1175789157</t>
  </si>
  <si>
    <t>https://podminky.urs.cz/item/CS_URS_2023_02/998766101</t>
  </si>
  <si>
    <t>208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</si>
  <si>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</si>
  <si>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</si>
  <si>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1174771311</t>
  </si>
  <si>
    <t>https://podminky.urs.cz/item/CS_URS_2023_02/998766181</t>
  </si>
  <si>
    <t>771</t>
  </si>
  <si>
    <t>Podlahy z dlaždic</t>
  </si>
  <si>
    <t>209</t>
  </si>
  <si>
    <t>771111011</t>
  </si>
  <si>
    <t>Příprava podkladu před provedením dlažby vysátí podlah</t>
  </si>
  <si>
    <t>1693782865</t>
  </si>
  <si>
    <t>https://podminky.urs.cz/item/CS_URS_2023_02/771111011</t>
  </si>
  <si>
    <t xml:space="preserve">"1.03 sklad"  1,0*0,215</t>
  </si>
  <si>
    <t>210</t>
  </si>
  <si>
    <t>771121011</t>
  </si>
  <si>
    <t>Příprava podkladu před provedením dlažby nátěr penetrační na podlahu</t>
  </si>
  <si>
    <t>-217615218</t>
  </si>
  <si>
    <t>https://podminky.urs.cz/item/CS_URS_2023_02/771121011</t>
  </si>
  <si>
    <t>211</t>
  </si>
  <si>
    <t>771151011</t>
  </si>
  <si>
    <t>Příprava podkladu před provedením dlažby samonivelační stěrka min.pevnosti 20 MPa, tloušťky do 3 mm</t>
  </si>
  <si>
    <t>156034604</t>
  </si>
  <si>
    <t>https://podminky.urs.cz/item/CS_URS_2023_02/771151011</t>
  </si>
  <si>
    <t>212</t>
  </si>
  <si>
    <t>771161021</t>
  </si>
  <si>
    <t>Příprava podkladu před provedením dlažby montáž profilu ukončujícího profilu pro plynulý přechod (dlažba-koberec apod.)</t>
  </si>
  <si>
    <t>-777271423</t>
  </si>
  <si>
    <t>https://podminky.urs.cz/item/CS_URS_2023_02/771161021</t>
  </si>
  <si>
    <t xml:space="preserve">"1.03 sklad"  0,9</t>
  </si>
  <si>
    <t xml:space="preserve">"1.04 chodba"  0,8</t>
  </si>
  <si>
    <t xml:space="preserve">"1.05 úklid"  0,7</t>
  </si>
  <si>
    <t xml:space="preserve">"1.06 soc.zařízení"  0,7</t>
  </si>
  <si>
    <t>213</t>
  </si>
  <si>
    <t>55343114</t>
  </si>
  <si>
    <t>profil přechodový Al narážecí 30mm bronz</t>
  </si>
  <si>
    <t>-2147218190</t>
  </si>
  <si>
    <t>3,1*1,1 'Přepočtené koeficientem množství</t>
  </si>
  <si>
    <t>214</t>
  </si>
  <si>
    <t>771474113</t>
  </si>
  <si>
    <t>Montáž soklů z dlaždic keramických lepených cementovým flexibilním lepidlem rovných, výšky přes 90 do 120 mm</t>
  </si>
  <si>
    <t>1971798721</t>
  </si>
  <si>
    <t>https://podminky.urs.cz/item/CS_URS_2023_02/771474113</t>
  </si>
  <si>
    <t xml:space="preserve">"1.04 chodba"  5,71-0,8</t>
  </si>
  <si>
    <t>215</t>
  </si>
  <si>
    <t>59761128</t>
  </si>
  <si>
    <t>dlažba keramická slinutá nemrazuvzdorná do interiéru R9/A povrch hladký/matný tl do 10mm přes 9 do 12ks/m2</t>
  </si>
  <si>
    <t>-1160061888</t>
  </si>
  <si>
    <t>4,91*0,1485 'Přepočtené koeficientem množství</t>
  </si>
  <si>
    <t>216</t>
  </si>
  <si>
    <t>771559191</t>
  </si>
  <si>
    <t>Montáž podlah z dlaždic teracových Příplatek k cenám za plochu do 5 m2 jednotlivě</t>
  </si>
  <si>
    <t>-1195478090</t>
  </si>
  <si>
    <t>https://podminky.urs.cz/item/CS_URS_2023_02/771559191</t>
  </si>
  <si>
    <t>217</t>
  </si>
  <si>
    <t>771574416</t>
  </si>
  <si>
    <t>Montáž podlah z dlaždic keramických lepených cementovým flexibilním lepidlem hladkých, tloušťky do 10 mm přes 9 do 12 ks/m2</t>
  </si>
  <si>
    <t>1258379958</t>
  </si>
  <si>
    <t>https://podminky.urs.cz/item/CS_URS_2023_02/771574416</t>
  </si>
  <si>
    <t>218</t>
  </si>
  <si>
    <t>-1012582258</t>
  </si>
  <si>
    <t>8,745*1,1 'Přepočtené koeficientem množství</t>
  </si>
  <si>
    <t>219</t>
  </si>
  <si>
    <t>771591112</t>
  </si>
  <si>
    <t>Izolace podlahy pod dlažbu nátěrem nebo stěrkou ve dvou vrstvách</t>
  </si>
  <si>
    <t>254628900</t>
  </si>
  <si>
    <t>https://podminky.urs.cz/item/CS_URS_2023_02/771591112</t>
  </si>
  <si>
    <t>220</t>
  </si>
  <si>
    <t>771591241</t>
  </si>
  <si>
    <t>Izolace podlahy pod dlažbu těsnícími izolačními pásy vnitřní kout</t>
  </si>
  <si>
    <t>1463966017</t>
  </si>
  <si>
    <t>https://podminky.urs.cz/item/CS_URS_2023_02/771591241</t>
  </si>
  <si>
    <t xml:space="preserve">"1.05 úklid"  4</t>
  </si>
  <si>
    <t xml:space="preserve">"1.06 soc.zařízení"  4</t>
  </si>
  <si>
    <t>221</t>
  </si>
  <si>
    <t>771591251</t>
  </si>
  <si>
    <t>Izolace podlahy pod dlažbu těsnícími izolačními pásy z manžety pro prostupy potrubí</t>
  </si>
  <si>
    <t>-74893073</t>
  </si>
  <si>
    <t>https://podminky.urs.cz/item/CS_URS_2023_02/771591251</t>
  </si>
  <si>
    <t>222</t>
  </si>
  <si>
    <t>771591264</t>
  </si>
  <si>
    <t>Izolace podlahy pod dlažbu těsnícími izolačními pásy mezi podlahou a stěnu</t>
  </si>
  <si>
    <t>-379044052</t>
  </si>
  <si>
    <t>https://podminky.urs.cz/item/CS_URS_2023_02/771591264</t>
  </si>
  <si>
    <t xml:space="preserve">"1.05 úklid"  7,22</t>
  </si>
  <si>
    <t xml:space="preserve">"1.06 soc.zařízení"  8,12</t>
  </si>
  <si>
    <t>223</t>
  </si>
  <si>
    <t>771592011</t>
  </si>
  <si>
    <t>Čištění vnitřních ploch po položení dlažby podlah nebo schodišť chemickými prostředky</t>
  </si>
  <si>
    <t>-856360597</t>
  </si>
  <si>
    <t>https://podminky.urs.cz/item/CS_URS_2023_02/771592011</t>
  </si>
  <si>
    <t>8,745+(4,19*0,1)</t>
  </si>
  <si>
    <t>224</t>
  </si>
  <si>
    <t>998771101</t>
  </si>
  <si>
    <t>Přesun hmot pro podlahy z dlaždic stanovený z hmotnosti přesunovaného materiálu vodorovná dopravní vzdálenost do 50 m v objektech výšky do 6 m</t>
  </si>
  <si>
    <t>-1387146743</t>
  </si>
  <si>
    <t>https://podminky.urs.cz/item/CS_URS_2023_02/998771101</t>
  </si>
  <si>
    <t>225</t>
  </si>
  <si>
    <t>998771181</t>
  </si>
  <si>
    <t>Přesun hmot pro podlahy z dlaždic stanovený z hmotnosti přesunovaného materiálu Příplatek k ceně za přesun prováděný bez použití mechanizace pro jakoukoliv výšku objektu</t>
  </si>
  <si>
    <t>1249505555</t>
  </si>
  <si>
    <t>https://podminky.urs.cz/item/CS_URS_2023_02/998771181</t>
  </si>
  <si>
    <t>781</t>
  </si>
  <si>
    <t>Dokončovací práce - obklady</t>
  </si>
  <si>
    <t>226</t>
  </si>
  <si>
    <t>781111011</t>
  </si>
  <si>
    <t>Příprava podkladu před provedením obkladu oprášení (ometení) stěny</t>
  </si>
  <si>
    <t>-977703214</t>
  </si>
  <si>
    <t>https://podminky.urs.cz/item/CS_URS_2023_02/781111011</t>
  </si>
  <si>
    <t xml:space="preserve">"stěny"  (2,485*2+1,125*2)*2,0</t>
  </si>
  <si>
    <t xml:space="preserve">"stěny"  (2,61*2+1,45*2)*2,0</t>
  </si>
  <si>
    <t xml:space="preserve">"otvory"  ((0,55*0,7)+(0,7*1,97))*-1</t>
  </si>
  <si>
    <t>227</t>
  </si>
  <si>
    <t>781121011</t>
  </si>
  <si>
    <t>Příprava podkladu před provedením obkladu nátěr penetrační na stěnu</t>
  </si>
  <si>
    <t>-498022256</t>
  </si>
  <si>
    <t>https://podminky.urs.cz/item/CS_URS_2023_02/781121011</t>
  </si>
  <si>
    <t>228</t>
  </si>
  <si>
    <t>781131112</t>
  </si>
  <si>
    <t>Izolace stěny pod obklad izolace nátěrem nebo stěrkou ve dvou vrstvách</t>
  </si>
  <si>
    <t>536231947</t>
  </si>
  <si>
    <t>https://podminky.urs.cz/item/CS_URS_2023_02/781131112</t>
  </si>
  <si>
    <t xml:space="preserve">"stěny"  (2,485*2+1,125*2)*0,2</t>
  </si>
  <si>
    <t xml:space="preserve">"otvory"  (0,7*1,97)*-1*0,2</t>
  </si>
  <si>
    <t xml:space="preserve">"stěny"  (2,61*2+1,45*2)*0,2+(0,8*2)*1,8</t>
  </si>
  <si>
    <t xml:space="preserve">"otvory"  ((0,7*1,97))*-1*0,2</t>
  </si>
  <si>
    <t>229</t>
  </si>
  <si>
    <t>781474113</t>
  </si>
  <si>
    <t>Montáž obkladů vnitřních stěn z dlaždic keramických lepených flexibilním lepidlem maloformátových hladkých přes 12 do 19 ks/m2</t>
  </si>
  <si>
    <t>119766986</t>
  </si>
  <si>
    <t>https://podminky.urs.cz/item/CS_URS_2023_02/781474113</t>
  </si>
  <si>
    <t>230</t>
  </si>
  <si>
    <t>59761071</t>
  </si>
  <si>
    <t>obklad keramický hladký přes 12 do 19ks/m2</t>
  </si>
  <si>
    <t>1037004864</t>
  </si>
  <si>
    <t>27,537*1,1 'Přepočtené koeficientem množství</t>
  </si>
  <si>
    <t>231</t>
  </si>
  <si>
    <t>781495141</t>
  </si>
  <si>
    <t>Obklad - dokončující práce průnik obkladem kruhový, bez izolace do DN 30</t>
  </si>
  <si>
    <t>-145738543</t>
  </si>
  <si>
    <t>https://podminky.urs.cz/item/CS_URS_2023_02/781495141</t>
  </si>
  <si>
    <t xml:space="preserve">"1.05 úklid"  5</t>
  </si>
  <si>
    <t xml:space="preserve">"1.06 soc.zařízení"  5</t>
  </si>
  <si>
    <t>232</t>
  </si>
  <si>
    <t>781495211</t>
  </si>
  <si>
    <t>Čištění vnitřních ploch po provedení obkladu stěn chemickými prostředky</t>
  </si>
  <si>
    <t>-1370330438</t>
  </si>
  <si>
    <t>https://podminky.urs.cz/item/CS_URS_2023_02/781495211</t>
  </si>
  <si>
    <t>233</t>
  </si>
  <si>
    <t>998781101</t>
  </si>
  <si>
    <t>Přesun hmot pro obklady keramické stanovený z hmotnosti přesunovaného materiálu vodorovná dopravní vzdálenost do 50 m v objektech výšky do 6 m</t>
  </si>
  <si>
    <t>1728822493</t>
  </si>
  <si>
    <t>https://podminky.urs.cz/item/CS_URS_2023_02/998781101</t>
  </si>
  <si>
    <t>234</t>
  </si>
  <si>
    <t>998781181</t>
  </si>
  <si>
    <t>Přesun hmot pro obklady keramické stanovený z hmotnosti přesunovaného materiálu Příplatek k cenám za přesun prováděný bez použití mechanizace pro jakoukoliv výšku objektu</t>
  </si>
  <si>
    <t>926595774</t>
  </si>
  <si>
    <t>https://podminky.urs.cz/item/CS_URS_2023_02/998781181</t>
  </si>
  <si>
    <t>783</t>
  </si>
  <si>
    <t>Dokončovací práce - nátěry</t>
  </si>
  <si>
    <t>235</t>
  </si>
  <si>
    <t>783301313</t>
  </si>
  <si>
    <t>Příprava podkladu zámečnických konstrukcí před provedením nátěru odmaštění odmašťovačem ředidlovým</t>
  </si>
  <si>
    <t>603806726</t>
  </si>
  <si>
    <t>https://podminky.urs.cz/item/CS_URS_2023_02/783301313</t>
  </si>
  <si>
    <t xml:space="preserve">"zárubně 700/1970_2 ks"  (0,7+1,97*2)*0,25*2</t>
  </si>
  <si>
    <t xml:space="preserve">"zárubně 800/1970_1 ks"  (0,8+1,97*2)*0,25*1</t>
  </si>
  <si>
    <t xml:space="preserve">"zárubně 900/1970_1 ks"  (0,9+1,97*2)*0,25*1</t>
  </si>
  <si>
    <t xml:space="preserve">"mříž"  3,5</t>
  </si>
  <si>
    <t>236</t>
  </si>
  <si>
    <t>783301401</t>
  </si>
  <si>
    <t>Příprava podkladu zámečnických konstrukcí před provedením nátěru ometení</t>
  </si>
  <si>
    <t>154377596</t>
  </si>
  <si>
    <t>https://podminky.urs.cz/item/CS_URS_2023_02/783301401</t>
  </si>
  <si>
    <t>237</t>
  </si>
  <si>
    <t>783314201</t>
  </si>
  <si>
    <t>Základní antikorozní nátěr zámečnických konstrukcí jednonásobný syntetický standardní</t>
  </si>
  <si>
    <t>-290484198</t>
  </si>
  <si>
    <t>https://podminky.urs.cz/item/CS_URS_2023_02/783314201</t>
  </si>
  <si>
    <t>238</t>
  </si>
  <si>
    <t>783317101</t>
  </si>
  <si>
    <t>Krycí nátěr (email) zámečnických konstrukcí jednonásobný syntetický standardní</t>
  </si>
  <si>
    <t>1474398832</t>
  </si>
  <si>
    <t>https://podminky.urs.cz/item/CS_URS_2023_02/783317101</t>
  </si>
  <si>
    <t>784</t>
  </si>
  <si>
    <t>Dokončovací práce - malby a tapety</t>
  </si>
  <si>
    <t>239</t>
  </si>
  <si>
    <t>784111001</t>
  </si>
  <si>
    <t>Oprášení (ometení) podkladu v místnostech výšky do 3,80 m</t>
  </si>
  <si>
    <t>716924884</t>
  </si>
  <si>
    <t>https://podminky.urs.cz/item/CS_URS_2023_02/784111001</t>
  </si>
  <si>
    <t>240</t>
  </si>
  <si>
    <t>784111003</t>
  </si>
  <si>
    <t>Oprášení (ometení) podkladu v místnostech výšky přes 3,80 do 5,00 m</t>
  </si>
  <si>
    <t>-82949462</t>
  </si>
  <si>
    <t>https://podminky.urs.cz/item/CS_URS_2023_02/784111003</t>
  </si>
  <si>
    <t>241</t>
  </si>
  <si>
    <t>784111011</t>
  </si>
  <si>
    <t>Obroušení podkladu omítky v místnostech výšky do 3,80 m</t>
  </si>
  <si>
    <t>983816641</t>
  </si>
  <si>
    <t>https://podminky.urs.cz/item/CS_URS_2023_02/784111011</t>
  </si>
  <si>
    <t>242</t>
  </si>
  <si>
    <t>784121001</t>
  </si>
  <si>
    <t>Oškrabání malby v místnostech výšky do 3,80 m</t>
  </si>
  <si>
    <t>-864995122</t>
  </si>
  <si>
    <t>https://podminky.urs.cz/item/CS_URS_2023_02/784121001</t>
  </si>
  <si>
    <t>***na stávajících omítkách</t>
  </si>
  <si>
    <t xml:space="preserve">"otvory"  ((1,4*1,2)*4+(0,8*1,97)+(0,9*1,97))*-1+4,0</t>
  </si>
  <si>
    <t xml:space="preserve">"otvory"  (0,55*0,9)*-1***</t>
  </si>
  <si>
    <t xml:space="preserve">"1.05 úklid_ker. obklad do v. 2,0 m"  2,8</t>
  </si>
  <si>
    <t xml:space="preserve">"1.06 soc.zařízení_ker. obklad do v. 2,0 m"  3,78</t>
  </si>
  <si>
    <t xml:space="preserve">"otvory"  (0,55*2+0,9*2)*0,2***</t>
  </si>
  <si>
    <t>243</t>
  </si>
  <si>
    <t>784121003</t>
  </si>
  <si>
    <t>Oškrabání malby v místnostech výšky přes 3,80 do 5,00 m</t>
  </si>
  <si>
    <t>-1294209543</t>
  </si>
  <si>
    <t>https://podminky.urs.cz/item/CS_URS_2023_02/784121003</t>
  </si>
  <si>
    <t xml:space="preserve">"otvory"  ((1,925*3,88)+(1,83*3,88)+(3,4*2,5))*-1+4,0</t>
  </si>
  <si>
    <t>244</t>
  </si>
  <si>
    <t>784121011</t>
  </si>
  <si>
    <t>Rozmývání podkladu po oškrabání malby v místnostech výšky do 3,80 m</t>
  </si>
  <si>
    <t>-197157528</t>
  </si>
  <si>
    <t>https://podminky.urs.cz/item/CS_URS_2023_02/784121011</t>
  </si>
  <si>
    <t>245</t>
  </si>
  <si>
    <t>784121013</t>
  </si>
  <si>
    <t>Rozmývání podkladu po oškrabání malby v místnostech výšky přes 3,80 do 5,00 m</t>
  </si>
  <si>
    <t>1119734652</t>
  </si>
  <si>
    <t>https://podminky.urs.cz/item/CS_URS_2023_02/784121013</t>
  </si>
  <si>
    <t>246</t>
  </si>
  <si>
    <t>784181001</t>
  </si>
  <si>
    <t>Pačokování jednonásobné v místnostech výšky do 3,80 m</t>
  </si>
  <si>
    <t>1648952858</t>
  </si>
  <si>
    <t>https://podminky.urs.cz/item/CS_URS_2023_02/784181001</t>
  </si>
  <si>
    <t>247</t>
  </si>
  <si>
    <t>784181003</t>
  </si>
  <si>
    <t>Pačokování jednonásobné v místnostech výšky přes 3,80 do 5,00 m</t>
  </si>
  <si>
    <t>323753197</t>
  </si>
  <si>
    <t>https://podminky.urs.cz/item/CS_URS_2023_02/784181003</t>
  </si>
  <si>
    <t>248</t>
  </si>
  <si>
    <t>784221101</t>
  </si>
  <si>
    <t>Malby z malířských směsí otěruvzdorných za sucha dvojnásobné, bílé za sucha otěruvzdorné dobře v místnostech výšky do 3,80 m</t>
  </si>
  <si>
    <t>-1067288444</t>
  </si>
  <si>
    <t>https://podminky.urs.cz/item/CS_URS_2023_02/784221101</t>
  </si>
  <si>
    <t xml:space="preserve">"stěny"  (1,405*2+1,45*2)*2,87</t>
  </si>
  <si>
    <t xml:space="preserve">"stěny"  (2,485*2+1,125*2)*(2,87-2,0)</t>
  </si>
  <si>
    <t xml:space="preserve">"stěny"  (2,61*2+1,45*2)*(2,87-2,0)</t>
  </si>
  <si>
    <t>249</t>
  </si>
  <si>
    <t>784221103</t>
  </si>
  <si>
    <t>Malby z malířských směsí otěruvzdorných za sucha dvojnásobné, bílé za sucha otěruvzdorné dobře v místnostech výšky přes 3,80 do 5,00 m</t>
  </si>
  <si>
    <t>397606244</t>
  </si>
  <si>
    <t>https://podminky.urs.cz/item/CS_URS_2023_02/784221103</t>
  </si>
  <si>
    <t xml:space="preserve">"stěny"  (5,735*2+18,76*2)*3,987</t>
  </si>
  <si>
    <t>VRN</t>
  </si>
  <si>
    <t>Vedlejší rozpočtové náklady</t>
  </si>
  <si>
    <t>VRN3</t>
  </si>
  <si>
    <t>Zařízení staveniště</t>
  </si>
  <si>
    <t>250</t>
  </si>
  <si>
    <t>030001000</t>
  </si>
  <si>
    <t>soub.</t>
  </si>
  <si>
    <t>1024</t>
  </si>
  <si>
    <t>57821244</t>
  </si>
  <si>
    <t>https://podminky.urs.cz/item/CS_URS_2023_01/030001000</t>
  </si>
  <si>
    <t xml:space="preserve">Poznámka k položce:_x000d_
Předpokládaný rozsah plnění:_x000d_
Související (přípravné) práce_x000d_
Vybavení staveniště_x000d_
Připojení a spotřeba energie pro zařízení staveniště_x000d_
Zabezpečení staveniště_x000d_
Pronájem ploch, objektů_x000d_
Zrušení zařízení staveniště_x000d_
</t>
  </si>
  <si>
    <t>VRN4</t>
  </si>
  <si>
    <t>Inženýrská činnost</t>
  </si>
  <si>
    <t>251</t>
  </si>
  <si>
    <t>040001000</t>
  </si>
  <si>
    <t>619851991</t>
  </si>
  <si>
    <t>https://podminky.urs.cz/item/CS_URS_2023_01/040001000</t>
  </si>
  <si>
    <t xml:space="preserve">Poznámka k položce:_x000d_
Předpokládaný rozsah plnění:_x000d_
Státní stavební dozor (kontrolní prohlídka stavby)_x000d_
Technik BOZP_x000d_
Dozor jiné osoby (památková péče)_x000d_
Plán BOZP na staveništi_x000d_
Plán zkoušek_x000d_
Technické požadavky na výrobky_x000d_
Individuální zkoušky prováděné dodavatelem (tlakové, zátěžové, zkoušky těsnosti, ostatní měření, monitoring rozbory) - zkoušky po provedení díla_x000d_
Kompletační činnost_x000d_
Koordinační činnost_x000d_
Náklady vzniklé v souvislosti s realizací stavby_x000d_
</t>
  </si>
  <si>
    <t>VRN6</t>
  </si>
  <si>
    <t>Územní vlivy</t>
  </si>
  <si>
    <t>252</t>
  </si>
  <si>
    <t>060001000</t>
  </si>
  <si>
    <t>211050440</t>
  </si>
  <si>
    <t>https://podminky.urs.cz/item/CS_URS_2023_01/060001000</t>
  </si>
  <si>
    <t xml:space="preserve">Poznámka k položce:_x000d_
Předpokládaný rozsah plnění:_x000d_
Ztížené dopravní podmínky_x000d_
Mimostaveništní doprava materiálů a výrobků_x000d_
</t>
  </si>
  <si>
    <t>VRN7</t>
  </si>
  <si>
    <t>Provozní vlivy</t>
  </si>
  <si>
    <t>253</t>
  </si>
  <si>
    <t>070001000</t>
  </si>
  <si>
    <t>-1233334820</t>
  </si>
  <si>
    <t>https://podminky.urs.cz/item/CS_URS_2023_01/070001000</t>
  </si>
  <si>
    <t xml:space="preserve">Poznámka k položce:_x000d_
Předpokládaný rozsah plnění:_x000d_
Provoz investora, případně třetích osob_x000d_
Silniční provoz_x000d_
Ztížený pohyb vozidel v centrech měst_x000d_
Železniční provoz, městský kolejový provoz_x000d_
Ochranná pásma_x000d_
Ostatní provozní vlivy_x000d_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</si>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</sst>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7142440" TargetMode="External" /><Relationship Id="rId2" Type="http://schemas.openxmlformats.org/officeDocument/2006/relationships/hyperlink" Target="https://podminky.urs.cz/item/CS_URS_2023_02/342272245" TargetMode="External" /><Relationship Id="rId3" Type="http://schemas.openxmlformats.org/officeDocument/2006/relationships/hyperlink" Target="https://podminky.urs.cz/item/CS_URS_2023_02/342291121" TargetMode="External" /><Relationship Id="rId4" Type="http://schemas.openxmlformats.org/officeDocument/2006/relationships/hyperlink" Target="https://podminky.urs.cz/item/CS_URS_2023_02/411386611" TargetMode="External" /><Relationship Id="rId5" Type="http://schemas.openxmlformats.org/officeDocument/2006/relationships/hyperlink" Target="https://podminky.urs.cz/item/CS_URS_2023_02/612131101" TargetMode="External" /><Relationship Id="rId6" Type="http://schemas.openxmlformats.org/officeDocument/2006/relationships/hyperlink" Target="https://podminky.urs.cz/item/CS_URS_2023_02/612142001" TargetMode="External" /><Relationship Id="rId7" Type="http://schemas.openxmlformats.org/officeDocument/2006/relationships/hyperlink" Target="https://podminky.urs.cz/item/CS_URS_2023_02/612321131" TargetMode="External" /><Relationship Id="rId8" Type="http://schemas.openxmlformats.org/officeDocument/2006/relationships/hyperlink" Target="https://podminky.urs.cz/item/CS_URS_2023_02/612325422" TargetMode="External" /><Relationship Id="rId9" Type="http://schemas.openxmlformats.org/officeDocument/2006/relationships/hyperlink" Target="https://podminky.urs.cz/item/CS_URS_2023_02/612331111" TargetMode="External" /><Relationship Id="rId10" Type="http://schemas.openxmlformats.org/officeDocument/2006/relationships/hyperlink" Target="https://podminky.urs.cz/item/CS_URS_2023_02/619991001" TargetMode="External" /><Relationship Id="rId11" Type="http://schemas.openxmlformats.org/officeDocument/2006/relationships/hyperlink" Target="https://podminky.urs.cz/item/CS_URS_2023_02/619991011" TargetMode="External" /><Relationship Id="rId12" Type="http://schemas.openxmlformats.org/officeDocument/2006/relationships/hyperlink" Target="https://podminky.urs.cz/item/CS_URS_2023_02/631311126" TargetMode="External" /><Relationship Id="rId13" Type="http://schemas.openxmlformats.org/officeDocument/2006/relationships/hyperlink" Target="https://podminky.urs.cz/item/CS_URS_2023_02/631312141" TargetMode="External" /><Relationship Id="rId14" Type="http://schemas.openxmlformats.org/officeDocument/2006/relationships/hyperlink" Target="https://podminky.urs.cz/item/CS_URS_2023_02/631319173" TargetMode="External" /><Relationship Id="rId15" Type="http://schemas.openxmlformats.org/officeDocument/2006/relationships/hyperlink" Target="https://podminky.urs.cz/item/CS_URS_2023_02/631362021" TargetMode="External" /><Relationship Id="rId16" Type="http://schemas.openxmlformats.org/officeDocument/2006/relationships/hyperlink" Target="https://podminky.urs.cz/item/CS_URS_2023_02/642942611" TargetMode="External" /><Relationship Id="rId17" Type="http://schemas.openxmlformats.org/officeDocument/2006/relationships/hyperlink" Target="https://podminky.urs.cz/item/CS_URS_2023_02/949101111" TargetMode="External" /><Relationship Id="rId18" Type="http://schemas.openxmlformats.org/officeDocument/2006/relationships/hyperlink" Target="https://podminky.urs.cz/item/CS_URS_2023_02/949101112" TargetMode="External" /><Relationship Id="rId19" Type="http://schemas.openxmlformats.org/officeDocument/2006/relationships/hyperlink" Target="https://podminky.urs.cz/item/CS_URS_2023_02/952901111" TargetMode="External" /><Relationship Id="rId20" Type="http://schemas.openxmlformats.org/officeDocument/2006/relationships/hyperlink" Target="https://podminky.urs.cz/item/CS_URS_2023_02/962032230" TargetMode="External" /><Relationship Id="rId21" Type="http://schemas.openxmlformats.org/officeDocument/2006/relationships/hyperlink" Target="https://podminky.urs.cz/item/CS_URS_2023_02/965042141" TargetMode="External" /><Relationship Id="rId22" Type="http://schemas.openxmlformats.org/officeDocument/2006/relationships/hyperlink" Target="https://podminky.urs.cz/item/CS_URS_2023_02/967041112" TargetMode="External" /><Relationship Id="rId23" Type="http://schemas.openxmlformats.org/officeDocument/2006/relationships/hyperlink" Target="https://podminky.urs.cz/item/CS_URS_2023_02/971033131" TargetMode="External" /><Relationship Id="rId24" Type="http://schemas.openxmlformats.org/officeDocument/2006/relationships/hyperlink" Target="https://podminky.urs.cz/item/CS_URS_2023_02/971033151" TargetMode="External" /><Relationship Id="rId25" Type="http://schemas.openxmlformats.org/officeDocument/2006/relationships/hyperlink" Target="https://podminky.urs.cz/item/CS_URS_2023_02/973031334" TargetMode="External" /><Relationship Id="rId26" Type="http://schemas.openxmlformats.org/officeDocument/2006/relationships/hyperlink" Target="https://podminky.urs.cz/item/CS_URS_2023_02/974031132" TargetMode="External" /><Relationship Id="rId27" Type="http://schemas.openxmlformats.org/officeDocument/2006/relationships/hyperlink" Target="https://podminky.urs.cz/item/CS_URS_2023_02/974031133" TargetMode="External" /><Relationship Id="rId28" Type="http://schemas.openxmlformats.org/officeDocument/2006/relationships/hyperlink" Target="https://podminky.urs.cz/item/CS_URS_2023_02/974031134" TargetMode="External" /><Relationship Id="rId29" Type="http://schemas.openxmlformats.org/officeDocument/2006/relationships/hyperlink" Target="https://podminky.urs.cz/item/CS_URS_2023_02/977132111" TargetMode="External" /><Relationship Id="rId30" Type="http://schemas.openxmlformats.org/officeDocument/2006/relationships/hyperlink" Target="https://podminky.urs.cz/item/CS_URS_2023_02/977151119" TargetMode="External" /><Relationship Id="rId31" Type="http://schemas.openxmlformats.org/officeDocument/2006/relationships/hyperlink" Target="https://podminky.urs.cz/item/CS_URS_2023_02/977312113" TargetMode="External" /><Relationship Id="rId32" Type="http://schemas.openxmlformats.org/officeDocument/2006/relationships/hyperlink" Target="https://podminky.urs.cz/item/CS_URS_2023_02/977332111" TargetMode="External" /><Relationship Id="rId33" Type="http://schemas.openxmlformats.org/officeDocument/2006/relationships/hyperlink" Target="https://podminky.urs.cz/item/CS_URS_2023_02/977332112" TargetMode="External" /><Relationship Id="rId34" Type="http://schemas.openxmlformats.org/officeDocument/2006/relationships/hyperlink" Target="https://podminky.urs.cz/item/CS_URS_2023_02/978013191" TargetMode="External" /><Relationship Id="rId35" Type="http://schemas.openxmlformats.org/officeDocument/2006/relationships/hyperlink" Target="https://podminky.urs.cz/item/CS_URS_2023_02/997013211" TargetMode="External" /><Relationship Id="rId36" Type="http://schemas.openxmlformats.org/officeDocument/2006/relationships/hyperlink" Target="https://podminky.urs.cz/item/CS_URS_2023_02/997013501" TargetMode="External" /><Relationship Id="rId37" Type="http://schemas.openxmlformats.org/officeDocument/2006/relationships/hyperlink" Target="https://podminky.urs.cz/item/CS_URS_2023_02/997013509" TargetMode="External" /><Relationship Id="rId38" Type="http://schemas.openxmlformats.org/officeDocument/2006/relationships/hyperlink" Target="https://podminky.urs.cz/item/CS_URS_2023_02/997013609" TargetMode="External" /><Relationship Id="rId39" Type="http://schemas.openxmlformats.org/officeDocument/2006/relationships/hyperlink" Target="https://podminky.urs.cz/item/CS_URS_2023_02/998018001" TargetMode="External" /><Relationship Id="rId40" Type="http://schemas.openxmlformats.org/officeDocument/2006/relationships/hyperlink" Target="https://podminky.urs.cz/item/CS_URS_2023_02/713411141" TargetMode="External" /><Relationship Id="rId41" Type="http://schemas.openxmlformats.org/officeDocument/2006/relationships/hyperlink" Target="https://podminky.urs.cz/item/CS_URS_2023_02/998713101" TargetMode="External" /><Relationship Id="rId42" Type="http://schemas.openxmlformats.org/officeDocument/2006/relationships/hyperlink" Target="https://podminky.urs.cz/item/CS_URS_2023_02/998713181" TargetMode="External" /><Relationship Id="rId43" Type="http://schemas.openxmlformats.org/officeDocument/2006/relationships/hyperlink" Target="https://podminky.urs.cz/item/CS_URS_2023_02/721171906" TargetMode="External" /><Relationship Id="rId44" Type="http://schemas.openxmlformats.org/officeDocument/2006/relationships/hyperlink" Target="https://podminky.urs.cz/item/CS_URS_2023_02/721174004" TargetMode="External" /><Relationship Id="rId45" Type="http://schemas.openxmlformats.org/officeDocument/2006/relationships/hyperlink" Target="https://podminky.urs.cz/item/CS_URS_2023_02/721174005" TargetMode="External" /><Relationship Id="rId46" Type="http://schemas.openxmlformats.org/officeDocument/2006/relationships/hyperlink" Target="https://podminky.urs.cz/item/CS_URS_2023_02/721174043" TargetMode="External" /><Relationship Id="rId47" Type="http://schemas.openxmlformats.org/officeDocument/2006/relationships/hyperlink" Target="https://podminky.urs.cz/item/CS_URS_2023_02/721194105" TargetMode="External" /><Relationship Id="rId48" Type="http://schemas.openxmlformats.org/officeDocument/2006/relationships/hyperlink" Target="https://podminky.urs.cz/item/CS_URS_2023_02/721194109" TargetMode="External" /><Relationship Id="rId49" Type="http://schemas.openxmlformats.org/officeDocument/2006/relationships/hyperlink" Target="https://podminky.urs.cz/item/CS_URS_2023_02/721290111" TargetMode="External" /><Relationship Id="rId50" Type="http://schemas.openxmlformats.org/officeDocument/2006/relationships/hyperlink" Target="https://podminky.urs.cz/item/CS_URS_2023_02/998721101" TargetMode="External" /><Relationship Id="rId51" Type="http://schemas.openxmlformats.org/officeDocument/2006/relationships/hyperlink" Target="https://podminky.urs.cz/item/CS_URS_2023_02/998721181" TargetMode="External" /><Relationship Id="rId52" Type="http://schemas.openxmlformats.org/officeDocument/2006/relationships/hyperlink" Target="https://podminky.urs.cz/item/CS_URS_2023_02/722171933" TargetMode="External" /><Relationship Id="rId53" Type="http://schemas.openxmlformats.org/officeDocument/2006/relationships/hyperlink" Target="https://podminky.urs.cz/item/CS_URS_2023_02/722174002" TargetMode="External" /><Relationship Id="rId54" Type="http://schemas.openxmlformats.org/officeDocument/2006/relationships/hyperlink" Target="https://podminky.urs.cz/item/CS_URS_2023_02/722174003" TargetMode="External" /><Relationship Id="rId55" Type="http://schemas.openxmlformats.org/officeDocument/2006/relationships/hyperlink" Target="https://podminky.urs.cz/item/CS_URS_2023_02/722174022" TargetMode="External" /><Relationship Id="rId56" Type="http://schemas.openxmlformats.org/officeDocument/2006/relationships/hyperlink" Target="https://podminky.urs.cz/item/CS_URS_2023_02/722181211" TargetMode="External" /><Relationship Id="rId57" Type="http://schemas.openxmlformats.org/officeDocument/2006/relationships/hyperlink" Target="https://podminky.urs.cz/item/CS_URS_2023_02/722181212" TargetMode="External" /><Relationship Id="rId58" Type="http://schemas.openxmlformats.org/officeDocument/2006/relationships/hyperlink" Target="https://podminky.urs.cz/item/CS_URS_2023_02/722181221" TargetMode="External" /><Relationship Id="rId59" Type="http://schemas.openxmlformats.org/officeDocument/2006/relationships/hyperlink" Target="https://podminky.urs.cz/item/CS_URS_2023_02/722190401" TargetMode="External" /><Relationship Id="rId60" Type="http://schemas.openxmlformats.org/officeDocument/2006/relationships/hyperlink" Target="https://podminky.urs.cz/item/CS_URS_2023_02/722190901" TargetMode="External" /><Relationship Id="rId61" Type="http://schemas.openxmlformats.org/officeDocument/2006/relationships/hyperlink" Target="https://podminky.urs.cz/item/CS_URS_2023_02/722231211" TargetMode="External" /><Relationship Id="rId62" Type="http://schemas.openxmlformats.org/officeDocument/2006/relationships/hyperlink" Target="https://podminky.urs.cz/item/CS_URS_2023_02/722231222" TargetMode="External" /><Relationship Id="rId63" Type="http://schemas.openxmlformats.org/officeDocument/2006/relationships/hyperlink" Target="https://podminky.urs.cz/item/CS_URS_2023_02/722234264" TargetMode="External" /><Relationship Id="rId64" Type="http://schemas.openxmlformats.org/officeDocument/2006/relationships/hyperlink" Target="https://podminky.urs.cz/item/CS_URS_2023_02/722240101" TargetMode="External" /><Relationship Id="rId65" Type="http://schemas.openxmlformats.org/officeDocument/2006/relationships/hyperlink" Target="https://podminky.urs.cz/item/CS_URS_2023_02/722240102" TargetMode="External" /><Relationship Id="rId66" Type="http://schemas.openxmlformats.org/officeDocument/2006/relationships/hyperlink" Target="https://podminky.urs.cz/item/CS_URS_2023_02/722270102" TargetMode="External" /><Relationship Id="rId67" Type="http://schemas.openxmlformats.org/officeDocument/2006/relationships/hyperlink" Target="https://podminky.urs.cz/item/CS_URS_2023_02/722290234" TargetMode="External" /><Relationship Id="rId68" Type="http://schemas.openxmlformats.org/officeDocument/2006/relationships/hyperlink" Target="https://podminky.urs.cz/item/CS_URS_2023_02/722290246" TargetMode="External" /><Relationship Id="rId69" Type="http://schemas.openxmlformats.org/officeDocument/2006/relationships/hyperlink" Target="https://podminky.urs.cz/item/CS_URS_2023_02/998722101" TargetMode="External" /><Relationship Id="rId70" Type="http://schemas.openxmlformats.org/officeDocument/2006/relationships/hyperlink" Target="https://podminky.urs.cz/item/CS_URS_2023_02/998722181" TargetMode="External" /><Relationship Id="rId71" Type="http://schemas.openxmlformats.org/officeDocument/2006/relationships/hyperlink" Target="https://podminky.urs.cz/item/CS_URS_2023_02/725112182" TargetMode="External" /><Relationship Id="rId72" Type="http://schemas.openxmlformats.org/officeDocument/2006/relationships/hyperlink" Target="https://podminky.urs.cz/item/CS_URS_2023_02/725211602" TargetMode="External" /><Relationship Id="rId73" Type="http://schemas.openxmlformats.org/officeDocument/2006/relationships/hyperlink" Target="https://podminky.urs.cz/item/CS_URS_2023_02/725241141" TargetMode="External" /><Relationship Id="rId74" Type="http://schemas.openxmlformats.org/officeDocument/2006/relationships/hyperlink" Target="https://podminky.urs.cz/item/CS_URS_2023_02/725244812" TargetMode="External" /><Relationship Id="rId75" Type="http://schemas.openxmlformats.org/officeDocument/2006/relationships/hyperlink" Target="https://podminky.urs.cz/item/CS_URS_2023_02/725331111" TargetMode="External" /><Relationship Id="rId76" Type="http://schemas.openxmlformats.org/officeDocument/2006/relationships/hyperlink" Target="https://podminky.urs.cz/item/CS_URS_2023_02/725532120" TargetMode="External" /><Relationship Id="rId77" Type="http://schemas.openxmlformats.org/officeDocument/2006/relationships/hyperlink" Target="https://podminky.urs.cz/item/CS_URS_2023_02/725813111" TargetMode="External" /><Relationship Id="rId78" Type="http://schemas.openxmlformats.org/officeDocument/2006/relationships/hyperlink" Target="https://podminky.urs.cz/item/CS_URS_2023_02/725821312" TargetMode="External" /><Relationship Id="rId79" Type="http://schemas.openxmlformats.org/officeDocument/2006/relationships/hyperlink" Target="https://podminky.urs.cz/item/CS_URS_2023_02/725822611" TargetMode="External" /><Relationship Id="rId80" Type="http://schemas.openxmlformats.org/officeDocument/2006/relationships/hyperlink" Target="https://podminky.urs.cz/item/CS_URS_2023_02/725841312" TargetMode="External" /><Relationship Id="rId81" Type="http://schemas.openxmlformats.org/officeDocument/2006/relationships/hyperlink" Target="https://podminky.urs.cz/item/CS_URS_2023_02/725980123" TargetMode="External" /><Relationship Id="rId82" Type="http://schemas.openxmlformats.org/officeDocument/2006/relationships/hyperlink" Target="https://podminky.urs.cz/item/CS_URS_2023_02/998725101" TargetMode="External" /><Relationship Id="rId83" Type="http://schemas.openxmlformats.org/officeDocument/2006/relationships/hyperlink" Target="https://podminky.urs.cz/item/CS_URS_2023_02/998725181" TargetMode="External" /><Relationship Id="rId84" Type="http://schemas.openxmlformats.org/officeDocument/2006/relationships/hyperlink" Target="https://podminky.urs.cz/item/CS_URS_2023_02/998731101" TargetMode="External" /><Relationship Id="rId85" Type="http://schemas.openxmlformats.org/officeDocument/2006/relationships/hyperlink" Target="https://podminky.urs.cz/item/CS_URS_2023_02/998731181" TargetMode="External" /><Relationship Id="rId86" Type="http://schemas.openxmlformats.org/officeDocument/2006/relationships/hyperlink" Target="https://podminky.urs.cz/item/CS_URS_2023_02/733223102" TargetMode="External" /><Relationship Id="rId87" Type="http://schemas.openxmlformats.org/officeDocument/2006/relationships/hyperlink" Target="https://podminky.urs.cz/item/CS_URS_2023_02/733223103" TargetMode="External" /><Relationship Id="rId88" Type="http://schemas.openxmlformats.org/officeDocument/2006/relationships/hyperlink" Target="https://podminky.urs.cz/item/CS_URS_2023_02/733223104" TargetMode="External" /><Relationship Id="rId89" Type="http://schemas.openxmlformats.org/officeDocument/2006/relationships/hyperlink" Target="https://podminky.urs.cz/item/CS_URS_2023_02/733231112" TargetMode="External" /><Relationship Id="rId90" Type="http://schemas.openxmlformats.org/officeDocument/2006/relationships/hyperlink" Target="https://podminky.urs.cz/item/CS_URS_2023_02/733231113" TargetMode="External" /><Relationship Id="rId91" Type="http://schemas.openxmlformats.org/officeDocument/2006/relationships/hyperlink" Target="https://podminky.urs.cz/item/CS_URS_2023_02/733291101" TargetMode="External" /><Relationship Id="rId92" Type="http://schemas.openxmlformats.org/officeDocument/2006/relationships/hyperlink" Target="https://podminky.urs.cz/item/CS_URS_2023_02/733291904" TargetMode="External" /><Relationship Id="rId93" Type="http://schemas.openxmlformats.org/officeDocument/2006/relationships/hyperlink" Target="https://podminky.urs.cz/item/CS_URS_2023_02/733811231" TargetMode="External" /><Relationship Id="rId94" Type="http://schemas.openxmlformats.org/officeDocument/2006/relationships/hyperlink" Target="https://podminky.urs.cz/item/CS_URS_2023_02/998733102" TargetMode="External" /><Relationship Id="rId95" Type="http://schemas.openxmlformats.org/officeDocument/2006/relationships/hyperlink" Target="https://podminky.urs.cz/item/CS_URS_2023_02/998733181" TargetMode="External" /><Relationship Id="rId96" Type="http://schemas.openxmlformats.org/officeDocument/2006/relationships/hyperlink" Target="https://podminky.urs.cz/item/CS_URS_2023_02/734221682" TargetMode="External" /><Relationship Id="rId97" Type="http://schemas.openxmlformats.org/officeDocument/2006/relationships/hyperlink" Target="https://podminky.urs.cz/item/CS_URS_2023_02/734261402" TargetMode="External" /><Relationship Id="rId98" Type="http://schemas.openxmlformats.org/officeDocument/2006/relationships/hyperlink" Target="https://podminky.urs.cz/item/CS_URS_2023_02/734291122" TargetMode="External" /><Relationship Id="rId99" Type="http://schemas.openxmlformats.org/officeDocument/2006/relationships/hyperlink" Target="https://podminky.urs.cz/item/CS_URS_2023_02/734292713" TargetMode="External" /><Relationship Id="rId100" Type="http://schemas.openxmlformats.org/officeDocument/2006/relationships/hyperlink" Target="https://podminky.urs.cz/item/CS_URS_2023_02/998734101" TargetMode="External" /><Relationship Id="rId101" Type="http://schemas.openxmlformats.org/officeDocument/2006/relationships/hyperlink" Target="https://podminky.urs.cz/item/CS_URS_2023_02/998734181" TargetMode="External" /><Relationship Id="rId102" Type="http://schemas.openxmlformats.org/officeDocument/2006/relationships/hyperlink" Target="https://podminky.urs.cz/item/CS_URS_2023_02/735152656" TargetMode="External" /><Relationship Id="rId103" Type="http://schemas.openxmlformats.org/officeDocument/2006/relationships/hyperlink" Target="https://podminky.urs.cz/item/CS_URS_2023_02/735152660" TargetMode="External" /><Relationship Id="rId104" Type="http://schemas.openxmlformats.org/officeDocument/2006/relationships/hyperlink" Target="https://podminky.urs.cz/item/CS_URS_2023_02/998735101" TargetMode="External" /><Relationship Id="rId105" Type="http://schemas.openxmlformats.org/officeDocument/2006/relationships/hyperlink" Target="https://podminky.urs.cz/item/CS_URS_2023_02/998735181" TargetMode="External" /><Relationship Id="rId106" Type="http://schemas.openxmlformats.org/officeDocument/2006/relationships/hyperlink" Target="https://podminky.urs.cz/item/CS_URS_2023_02/741110511" TargetMode="External" /><Relationship Id="rId107" Type="http://schemas.openxmlformats.org/officeDocument/2006/relationships/hyperlink" Target="https://podminky.urs.cz/item/CS_URS_2023_02/741112061" TargetMode="External" /><Relationship Id="rId108" Type="http://schemas.openxmlformats.org/officeDocument/2006/relationships/hyperlink" Target="https://podminky.urs.cz/item/CS_URS_2023_02/741112101" TargetMode="External" /><Relationship Id="rId109" Type="http://schemas.openxmlformats.org/officeDocument/2006/relationships/hyperlink" Target="https://podminky.urs.cz/item/CS_URS_2023_02/741120401" TargetMode="External" /><Relationship Id="rId110" Type="http://schemas.openxmlformats.org/officeDocument/2006/relationships/hyperlink" Target="https://podminky.urs.cz/item/CS_URS_2023_02/741122015" TargetMode="External" /><Relationship Id="rId111" Type="http://schemas.openxmlformats.org/officeDocument/2006/relationships/hyperlink" Target="https://podminky.urs.cz/item/CS_URS_2023_02/741122016" TargetMode="External" /><Relationship Id="rId112" Type="http://schemas.openxmlformats.org/officeDocument/2006/relationships/hyperlink" Target="https://podminky.urs.cz/item/CS_URS_2023_02/741122024" TargetMode="External" /><Relationship Id="rId113" Type="http://schemas.openxmlformats.org/officeDocument/2006/relationships/hyperlink" Target="https://podminky.urs.cz/item/CS_URS_2023_02/741122031" TargetMode="External" /><Relationship Id="rId114" Type="http://schemas.openxmlformats.org/officeDocument/2006/relationships/hyperlink" Target="https://podminky.urs.cz/item/CS_URS_2023_02/741122032" TargetMode="External" /><Relationship Id="rId115" Type="http://schemas.openxmlformats.org/officeDocument/2006/relationships/hyperlink" Target="https://podminky.urs.cz/item/CS_URS_2023_02/741122211" TargetMode="External" /><Relationship Id="rId116" Type="http://schemas.openxmlformats.org/officeDocument/2006/relationships/hyperlink" Target="https://podminky.urs.cz/item/CS_URS_2023_02/741130001" TargetMode="External" /><Relationship Id="rId117" Type="http://schemas.openxmlformats.org/officeDocument/2006/relationships/hyperlink" Target="https://podminky.urs.cz/item/CS_URS_2023_02/741130003" TargetMode="External" /><Relationship Id="rId118" Type="http://schemas.openxmlformats.org/officeDocument/2006/relationships/hyperlink" Target="https://podminky.urs.cz/item/CS_URS_2023_02/741130005" TargetMode="External" /><Relationship Id="rId119" Type="http://schemas.openxmlformats.org/officeDocument/2006/relationships/hyperlink" Target="https://podminky.urs.cz/item/CS_URS_2023_02/741130021" TargetMode="External" /><Relationship Id="rId120" Type="http://schemas.openxmlformats.org/officeDocument/2006/relationships/hyperlink" Target="https://podminky.urs.cz/item/CS_URS_2023_02/741130022" TargetMode="External" /><Relationship Id="rId121" Type="http://schemas.openxmlformats.org/officeDocument/2006/relationships/hyperlink" Target="https://podminky.urs.cz/item/CS_URS_2023_02/741130023" TargetMode="External" /><Relationship Id="rId122" Type="http://schemas.openxmlformats.org/officeDocument/2006/relationships/hyperlink" Target="https://podminky.urs.cz/item/CS_URS_2023_02/741210001" TargetMode="External" /><Relationship Id="rId123" Type="http://schemas.openxmlformats.org/officeDocument/2006/relationships/hyperlink" Target="https://podminky.urs.cz/item/CS_URS_2023_02/741310101" TargetMode="External" /><Relationship Id="rId124" Type="http://schemas.openxmlformats.org/officeDocument/2006/relationships/hyperlink" Target="https://podminky.urs.cz/item/CS_URS_2023_02/741310122" TargetMode="External" /><Relationship Id="rId125" Type="http://schemas.openxmlformats.org/officeDocument/2006/relationships/hyperlink" Target="https://podminky.urs.cz/item/CS_URS_2023_02/741310126" TargetMode="External" /><Relationship Id="rId126" Type="http://schemas.openxmlformats.org/officeDocument/2006/relationships/hyperlink" Target="https://podminky.urs.cz/item/CS_URS_2023_01/741310561" TargetMode="External" /><Relationship Id="rId127" Type="http://schemas.openxmlformats.org/officeDocument/2006/relationships/hyperlink" Target="https://podminky.urs.cz/item/CS_URS_2023_02/741313001" TargetMode="External" /><Relationship Id="rId128" Type="http://schemas.openxmlformats.org/officeDocument/2006/relationships/hyperlink" Target="https://podminky.urs.cz/item/CS_URS_2023_02/741320101" TargetMode="External" /><Relationship Id="rId129" Type="http://schemas.openxmlformats.org/officeDocument/2006/relationships/hyperlink" Target="https://podminky.urs.cz/item/CS_URS_2023_02/741320161" TargetMode="External" /><Relationship Id="rId130" Type="http://schemas.openxmlformats.org/officeDocument/2006/relationships/hyperlink" Target="https://podminky.urs.cz/item/CS_URS_2023_02/741321031" TargetMode="External" /><Relationship Id="rId131" Type="http://schemas.openxmlformats.org/officeDocument/2006/relationships/hyperlink" Target="https://podminky.urs.cz/item/CS_URS_2023_02/741322142" TargetMode="External" /><Relationship Id="rId132" Type="http://schemas.openxmlformats.org/officeDocument/2006/relationships/hyperlink" Target="https://podminky.urs.cz/item/CS_URS_2023_02/741330031" TargetMode="External" /><Relationship Id="rId133" Type="http://schemas.openxmlformats.org/officeDocument/2006/relationships/hyperlink" Target="https://podminky.urs.cz/item/CS_URS_2023_02/741372061" TargetMode="External" /><Relationship Id="rId134" Type="http://schemas.openxmlformats.org/officeDocument/2006/relationships/hyperlink" Target="https://podminky.urs.cz/item/CS_URS_2023_02/741372062" TargetMode="External" /><Relationship Id="rId135" Type="http://schemas.openxmlformats.org/officeDocument/2006/relationships/hyperlink" Target="https://podminky.urs.cz/item/CS_URS_2023_02/741410071" TargetMode="External" /><Relationship Id="rId136" Type="http://schemas.openxmlformats.org/officeDocument/2006/relationships/hyperlink" Target="https://podminky.urs.cz/item/CS_URS_2023_02/741810002" TargetMode="External" /><Relationship Id="rId137" Type="http://schemas.openxmlformats.org/officeDocument/2006/relationships/hyperlink" Target="https://podminky.urs.cz/item/CS_URS_2023_02/998741101" TargetMode="External" /><Relationship Id="rId138" Type="http://schemas.openxmlformats.org/officeDocument/2006/relationships/hyperlink" Target="https://podminky.urs.cz/item/CS_URS_2023_02/998741181" TargetMode="External" /><Relationship Id="rId139" Type="http://schemas.openxmlformats.org/officeDocument/2006/relationships/hyperlink" Target="https://podminky.urs.cz/item/CS_URS_2023_02/751111011" TargetMode="External" /><Relationship Id="rId140" Type="http://schemas.openxmlformats.org/officeDocument/2006/relationships/hyperlink" Target="https://podminky.urs.cz/item/CS_URS_2023_02/751398011" TargetMode="External" /><Relationship Id="rId141" Type="http://schemas.openxmlformats.org/officeDocument/2006/relationships/hyperlink" Target="https://podminky.urs.cz/item/CS_URS_2023_02/751525081" TargetMode="External" /><Relationship Id="rId142" Type="http://schemas.openxmlformats.org/officeDocument/2006/relationships/hyperlink" Target="https://podminky.urs.cz/item/CS_URS_2023_02/751572031" TargetMode="External" /><Relationship Id="rId143" Type="http://schemas.openxmlformats.org/officeDocument/2006/relationships/hyperlink" Target="https://podminky.urs.cz/item/CS_URS_2023_02/751691111" TargetMode="External" /><Relationship Id="rId144" Type="http://schemas.openxmlformats.org/officeDocument/2006/relationships/hyperlink" Target="https://podminky.urs.cz/item/CS_URS_2023_02/998751101" TargetMode="External" /><Relationship Id="rId145" Type="http://schemas.openxmlformats.org/officeDocument/2006/relationships/hyperlink" Target="https://podminky.urs.cz/item/CS_URS_2023_02/998751181" TargetMode="External" /><Relationship Id="rId146" Type="http://schemas.openxmlformats.org/officeDocument/2006/relationships/hyperlink" Target="https://podminky.urs.cz/item/CS_URS_2023_02/766660001" TargetMode="External" /><Relationship Id="rId147" Type="http://schemas.openxmlformats.org/officeDocument/2006/relationships/hyperlink" Target="https://podminky.urs.cz/item/CS_URS_2023_02/766660002" TargetMode="External" /><Relationship Id="rId148" Type="http://schemas.openxmlformats.org/officeDocument/2006/relationships/hyperlink" Target="https://podminky.urs.cz/item/CS_URS_2022_02/766660728" TargetMode="External" /><Relationship Id="rId149" Type="http://schemas.openxmlformats.org/officeDocument/2006/relationships/hyperlink" Target="https://podminky.urs.cz/item/CS_URS_2022_02/766660729" TargetMode="External" /><Relationship Id="rId150" Type="http://schemas.openxmlformats.org/officeDocument/2006/relationships/hyperlink" Target="https://podminky.urs.cz/item/CS_URS_2023_02/766660731" TargetMode="External" /><Relationship Id="rId151" Type="http://schemas.openxmlformats.org/officeDocument/2006/relationships/hyperlink" Target="https://podminky.urs.cz/item/CS_URS_2023_02/766660733" TargetMode="External" /><Relationship Id="rId152" Type="http://schemas.openxmlformats.org/officeDocument/2006/relationships/hyperlink" Target="https://podminky.urs.cz/item/CS_URS_2023_02/998766101" TargetMode="External" /><Relationship Id="rId153" Type="http://schemas.openxmlformats.org/officeDocument/2006/relationships/hyperlink" Target="https://podminky.urs.cz/item/CS_URS_2023_02/998766181" TargetMode="External" /><Relationship Id="rId154" Type="http://schemas.openxmlformats.org/officeDocument/2006/relationships/hyperlink" Target="https://podminky.urs.cz/item/CS_URS_2023_02/771111011" TargetMode="External" /><Relationship Id="rId155" Type="http://schemas.openxmlformats.org/officeDocument/2006/relationships/hyperlink" Target="https://podminky.urs.cz/item/CS_URS_2023_02/771121011" TargetMode="External" /><Relationship Id="rId156" Type="http://schemas.openxmlformats.org/officeDocument/2006/relationships/hyperlink" Target="https://podminky.urs.cz/item/CS_URS_2023_02/771151011" TargetMode="External" /><Relationship Id="rId157" Type="http://schemas.openxmlformats.org/officeDocument/2006/relationships/hyperlink" Target="https://podminky.urs.cz/item/CS_URS_2023_02/771161021" TargetMode="External" /><Relationship Id="rId158" Type="http://schemas.openxmlformats.org/officeDocument/2006/relationships/hyperlink" Target="https://podminky.urs.cz/item/CS_URS_2023_02/771474113" TargetMode="External" /><Relationship Id="rId159" Type="http://schemas.openxmlformats.org/officeDocument/2006/relationships/hyperlink" Target="https://podminky.urs.cz/item/CS_URS_2023_02/771559191" TargetMode="External" /><Relationship Id="rId160" Type="http://schemas.openxmlformats.org/officeDocument/2006/relationships/hyperlink" Target="https://podminky.urs.cz/item/CS_URS_2023_02/771574416" TargetMode="External" /><Relationship Id="rId161" Type="http://schemas.openxmlformats.org/officeDocument/2006/relationships/hyperlink" Target="https://podminky.urs.cz/item/CS_URS_2023_02/771591112" TargetMode="External" /><Relationship Id="rId162" Type="http://schemas.openxmlformats.org/officeDocument/2006/relationships/hyperlink" Target="https://podminky.urs.cz/item/CS_URS_2023_02/771591241" TargetMode="External" /><Relationship Id="rId163" Type="http://schemas.openxmlformats.org/officeDocument/2006/relationships/hyperlink" Target="https://podminky.urs.cz/item/CS_URS_2023_02/771591251" TargetMode="External" /><Relationship Id="rId164" Type="http://schemas.openxmlformats.org/officeDocument/2006/relationships/hyperlink" Target="https://podminky.urs.cz/item/CS_URS_2023_02/771591264" TargetMode="External" /><Relationship Id="rId165" Type="http://schemas.openxmlformats.org/officeDocument/2006/relationships/hyperlink" Target="https://podminky.urs.cz/item/CS_URS_2023_02/771592011" TargetMode="External" /><Relationship Id="rId166" Type="http://schemas.openxmlformats.org/officeDocument/2006/relationships/hyperlink" Target="https://podminky.urs.cz/item/CS_URS_2023_02/998771101" TargetMode="External" /><Relationship Id="rId167" Type="http://schemas.openxmlformats.org/officeDocument/2006/relationships/hyperlink" Target="https://podminky.urs.cz/item/CS_URS_2023_02/998771181" TargetMode="External" /><Relationship Id="rId168" Type="http://schemas.openxmlformats.org/officeDocument/2006/relationships/hyperlink" Target="https://podminky.urs.cz/item/CS_URS_2023_02/781111011" TargetMode="External" /><Relationship Id="rId169" Type="http://schemas.openxmlformats.org/officeDocument/2006/relationships/hyperlink" Target="https://podminky.urs.cz/item/CS_URS_2023_02/781121011" TargetMode="External" /><Relationship Id="rId170" Type="http://schemas.openxmlformats.org/officeDocument/2006/relationships/hyperlink" Target="https://podminky.urs.cz/item/CS_URS_2023_02/781131112" TargetMode="External" /><Relationship Id="rId171" Type="http://schemas.openxmlformats.org/officeDocument/2006/relationships/hyperlink" Target="https://podminky.urs.cz/item/CS_URS_2023_02/781474113" TargetMode="External" /><Relationship Id="rId172" Type="http://schemas.openxmlformats.org/officeDocument/2006/relationships/hyperlink" Target="https://podminky.urs.cz/item/CS_URS_2023_02/781495141" TargetMode="External" /><Relationship Id="rId173" Type="http://schemas.openxmlformats.org/officeDocument/2006/relationships/hyperlink" Target="https://podminky.urs.cz/item/CS_URS_2023_02/781495211" TargetMode="External" /><Relationship Id="rId174" Type="http://schemas.openxmlformats.org/officeDocument/2006/relationships/hyperlink" Target="https://podminky.urs.cz/item/CS_URS_2023_02/998781101" TargetMode="External" /><Relationship Id="rId175" Type="http://schemas.openxmlformats.org/officeDocument/2006/relationships/hyperlink" Target="https://podminky.urs.cz/item/CS_URS_2023_02/998781181" TargetMode="External" /><Relationship Id="rId176" Type="http://schemas.openxmlformats.org/officeDocument/2006/relationships/hyperlink" Target="https://podminky.urs.cz/item/CS_URS_2023_02/783301313" TargetMode="External" /><Relationship Id="rId177" Type="http://schemas.openxmlformats.org/officeDocument/2006/relationships/hyperlink" Target="https://podminky.urs.cz/item/CS_URS_2023_02/783301401" TargetMode="External" /><Relationship Id="rId178" Type="http://schemas.openxmlformats.org/officeDocument/2006/relationships/hyperlink" Target="https://podminky.urs.cz/item/CS_URS_2023_02/783314201" TargetMode="External" /><Relationship Id="rId179" Type="http://schemas.openxmlformats.org/officeDocument/2006/relationships/hyperlink" Target="https://podminky.urs.cz/item/CS_URS_2023_02/783317101" TargetMode="External" /><Relationship Id="rId180" Type="http://schemas.openxmlformats.org/officeDocument/2006/relationships/hyperlink" Target="https://podminky.urs.cz/item/CS_URS_2023_02/784111001" TargetMode="External" /><Relationship Id="rId181" Type="http://schemas.openxmlformats.org/officeDocument/2006/relationships/hyperlink" Target="https://podminky.urs.cz/item/CS_URS_2023_02/784111003" TargetMode="External" /><Relationship Id="rId182" Type="http://schemas.openxmlformats.org/officeDocument/2006/relationships/hyperlink" Target="https://podminky.urs.cz/item/CS_URS_2023_02/784111011" TargetMode="External" /><Relationship Id="rId183" Type="http://schemas.openxmlformats.org/officeDocument/2006/relationships/hyperlink" Target="https://podminky.urs.cz/item/CS_URS_2023_02/784121001" TargetMode="External" /><Relationship Id="rId184" Type="http://schemas.openxmlformats.org/officeDocument/2006/relationships/hyperlink" Target="https://podminky.urs.cz/item/CS_URS_2023_02/784121003" TargetMode="External" /><Relationship Id="rId185" Type="http://schemas.openxmlformats.org/officeDocument/2006/relationships/hyperlink" Target="https://podminky.urs.cz/item/CS_URS_2023_02/784121011" TargetMode="External" /><Relationship Id="rId186" Type="http://schemas.openxmlformats.org/officeDocument/2006/relationships/hyperlink" Target="https://podminky.urs.cz/item/CS_URS_2023_02/784121013" TargetMode="External" /><Relationship Id="rId187" Type="http://schemas.openxmlformats.org/officeDocument/2006/relationships/hyperlink" Target="https://podminky.urs.cz/item/CS_URS_2023_02/784181001" TargetMode="External" /><Relationship Id="rId188" Type="http://schemas.openxmlformats.org/officeDocument/2006/relationships/hyperlink" Target="https://podminky.urs.cz/item/CS_URS_2023_02/784181003" TargetMode="External" /><Relationship Id="rId189" Type="http://schemas.openxmlformats.org/officeDocument/2006/relationships/hyperlink" Target="https://podminky.urs.cz/item/CS_URS_2023_02/784221101" TargetMode="External" /><Relationship Id="rId190" Type="http://schemas.openxmlformats.org/officeDocument/2006/relationships/hyperlink" Target="https://podminky.urs.cz/item/CS_URS_2023_02/784221103" TargetMode="External" /><Relationship Id="rId191" Type="http://schemas.openxmlformats.org/officeDocument/2006/relationships/hyperlink" Target="https://podminky.urs.cz/item/CS_URS_2023_01/030001000" TargetMode="External" /><Relationship Id="rId192" Type="http://schemas.openxmlformats.org/officeDocument/2006/relationships/hyperlink" Target="https://podminky.urs.cz/item/CS_URS_2023_01/040001000" TargetMode="External" /><Relationship Id="rId193" Type="http://schemas.openxmlformats.org/officeDocument/2006/relationships/hyperlink" Target="https://podminky.urs.cz/item/CS_URS_2023_01/060001000" TargetMode="External" /><Relationship Id="rId194" Type="http://schemas.openxmlformats.org/officeDocument/2006/relationships/hyperlink" Target="https://podminky.urs.cz/item/CS_URS_2023_01/070001000" TargetMode="External" /><Relationship Id="rId19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485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 xml:space="preserve">Stavební úpravy za účelem  změny užívání.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Masarykovo náměstí 25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5. 10. 2023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Bělá pod Bezdězem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Ing Rakouský Tomáš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Pavel Novotný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24.75" customHeight="1">
      <c r="A55" s="110" t="s">
        <v>75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'485 - Stavební úpravy za 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'485 - Stavební úpravy za ...'!P101</f>
        <v>0</v>
      </c>
      <c r="AV55" s="119">
        <f>'485 - Stavební úpravy za ...'!J31</f>
        <v>0</v>
      </c>
      <c r="AW55" s="119">
        <f>'485 - Stavební úpravy za ...'!J32</f>
        <v>0</v>
      </c>
      <c r="AX55" s="119">
        <f>'485 - Stavební úpravy za ...'!J33</f>
        <v>0</v>
      </c>
      <c r="AY55" s="119">
        <f>'485 - Stavební úpravy za ...'!J34</f>
        <v>0</v>
      </c>
      <c r="AZ55" s="119">
        <f>'485 - Stavební úpravy za ...'!F31</f>
        <v>0</v>
      </c>
      <c r="BA55" s="119">
        <f>'485 - Stavební úpravy za ...'!F32</f>
        <v>0</v>
      </c>
      <c r="BB55" s="119">
        <f>'485 - Stavební úpravy za ...'!F33</f>
        <v>0</v>
      </c>
      <c r="BC55" s="119">
        <f>'485 - Stavební úpravy za ...'!F34</f>
        <v>0</v>
      </c>
      <c r="BD55" s="121">
        <f>'485 - Stavební úpravy za ...'!F35</f>
        <v>0</v>
      </c>
      <c r="BE55" s="7"/>
      <c r="BT55" s="122" t="s">
        <v>77</v>
      </c>
      <c r="BU55" s="122" t="s">
        <v>78</v>
      </c>
      <c r="BV55" s="122" t="s">
        <v>73</v>
      </c>
      <c r="BW55" s="122" t="s">
        <v>5</v>
      </c>
      <c r="BX55" s="122" t="s">
        <v>74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MUhX3a4sDF8k4eSrQUnZf4eHLWft+ezYvMuUOxDvm5WYA8ilAXqIPTIT1i1Dby8ii2erTELI/nFbJL3nrh+Jtw==" hashValue="tqxZL4ZUZgZljALkb9ugbH1DTBKHYFH14RmYei/RZpkO/fCf6pgTwS6U3m2L5cUyOe+jX8My9nsgTTN3Qlx2Zw==" algorithmName="SHA-512" password="CDD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485 - Stavební úpravy z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79</v>
      </c>
    </row>
    <row r="4" s="1" customFormat="1" ht="24.96" customHeight="1">
      <c r="B4" s="20"/>
      <c r="D4" s="125" t="s">
        <v>80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5. 10. 2023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">
        <v>19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32</v>
      </c>
      <c r="F19" s="38"/>
      <c r="G19" s="38"/>
      <c r="H19" s="38"/>
      <c r="I19" s="127" t="s">
        <v>28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34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35</v>
      </c>
      <c r="F22" s="38"/>
      <c r="G22" s="38"/>
      <c r="H22" s="38"/>
      <c r="I22" s="127" t="s">
        <v>28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36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71.25" customHeight="1">
      <c r="A25" s="132"/>
      <c r="B25" s="133"/>
      <c r="C25" s="132"/>
      <c r="D25" s="132"/>
      <c r="E25" s="134" t="s">
        <v>37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38</v>
      </c>
      <c r="E28" s="38"/>
      <c r="F28" s="38"/>
      <c r="G28" s="38"/>
      <c r="H28" s="38"/>
      <c r="I28" s="38"/>
      <c r="J28" s="138">
        <f>ROUND(J101,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40</v>
      </c>
      <c r="G30" s="38"/>
      <c r="H30" s="38"/>
      <c r="I30" s="139" t="s">
        <v>39</v>
      </c>
      <c r="J30" s="139" t="s">
        <v>41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42</v>
      </c>
      <c r="E31" s="127" t="s">
        <v>43</v>
      </c>
      <c r="F31" s="141">
        <f>ROUND((SUM(BE101:BE859)),  2)</f>
        <v>0</v>
      </c>
      <c r="G31" s="38"/>
      <c r="H31" s="38"/>
      <c r="I31" s="142">
        <v>0.20999999999999999</v>
      </c>
      <c r="J31" s="141">
        <f>ROUND(((SUM(BE101:BE859))*I31),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44</v>
      </c>
      <c r="F32" s="141">
        <f>ROUND((SUM(BF101:BF859)),  2)</f>
        <v>0</v>
      </c>
      <c r="G32" s="38"/>
      <c r="H32" s="38"/>
      <c r="I32" s="142">
        <v>0.14999999999999999</v>
      </c>
      <c r="J32" s="141">
        <f>ROUND(((SUM(BF101:BF859))*I32),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45</v>
      </c>
      <c r="F33" s="141">
        <f>ROUND((SUM(BG101:BG859)),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46</v>
      </c>
      <c r="F34" s="141">
        <f>ROUND((SUM(BH101:BH859)),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47</v>
      </c>
      <c r="F35" s="141">
        <f>ROUND((SUM(BI101:BI859)),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48</v>
      </c>
      <c r="E37" s="145"/>
      <c r="F37" s="145"/>
      <c r="G37" s="146" t="s">
        <v>49</v>
      </c>
      <c r="H37" s="147" t="s">
        <v>50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81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 xml:space="preserve">Stavební úpravy za účelem  změny užívání.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Masarykovo náměstí 25</v>
      </c>
      <c r="G48" s="40"/>
      <c r="H48" s="40"/>
      <c r="I48" s="32" t="s">
        <v>23</v>
      </c>
      <c r="J48" s="72" t="str">
        <f>IF(J10="","",J10)</f>
        <v>5. 10. 2023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>Město Bělá pod Bezdězem</v>
      </c>
      <c r="G50" s="40"/>
      <c r="H50" s="40"/>
      <c r="I50" s="32" t="s">
        <v>31</v>
      </c>
      <c r="J50" s="36" t="str">
        <f>E19</f>
        <v>Ing Rakouský Tomáš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34</v>
      </c>
      <c r="J51" s="36" t="str">
        <f>E22</f>
        <v>Pavel Novotný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82</v>
      </c>
      <c r="D53" s="155"/>
      <c r="E53" s="155"/>
      <c r="F53" s="155"/>
      <c r="G53" s="155"/>
      <c r="H53" s="155"/>
      <c r="I53" s="155"/>
      <c r="J53" s="156" t="s">
        <v>83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70</v>
      </c>
      <c r="D55" s="40"/>
      <c r="E55" s="40"/>
      <c r="F55" s="40"/>
      <c r="G55" s="40"/>
      <c r="H55" s="40"/>
      <c r="I55" s="40"/>
      <c r="J55" s="102">
        <f>J101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84</v>
      </c>
    </row>
    <row r="56" s="9" customFormat="1" ht="24.96" customHeight="1">
      <c r="A56" s="9"/>
      <c r="B56" s="158"/>
      <c r="C56" s="159"/>
      <c r="D56" s="160" t="s">
        <v>85</v>
      </c>
      <c r="E56" s="161"/>
      <c r="F56" s="161"/>
      <c r="G56" s="161"/>
      <c r="H56" s="161"/>
      <c r="I56" s="161"/>
      <c r="J56" s="162">
        <f>J102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86</v>
      </c>
      <c r="E57" s="167"/>
      <c r="F57" s="167"/>
      <c r="G57" s="167"/>
      <c r="H57" s="167"/>
      <c r="I57" s="167"/>
      <c r="J57" s="168">
        <f>J103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87</v>
      </c>
      <c r="E58" s="167"/>
      <c r="F58" s="167"/>
      <c r="G58" s="167"/>
      <c r="H58" s="167"/>
      <c r="I58" s="167"/>
      <c r="J58" s="168">
        <f>J127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88</v>
      </c>
      <c r="E59" s="167"/>
      <c r="F59" s="167"/>
      <c r="G59" s="167"/>
      <c r="H59" s="167"/>
      <c r="I59" s="167"/>
      <c r="J59" s="168">
        <f>J131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89</v>
      </c>
      <c r="E60" s="167"/>
      <c r="F60" s="167"/>
      <c r="G60" s="167"/>
      <c r="H60" s="167"/>
      <c r="I60" s="167"/>
      <c r="J60" s="168">
        <f>J236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4"/>
      <c r="C61" s="165"/>
      <c r="D61" s="166" t="s">
        <v>90</v>
      </c>
      <c r="E61" s="167"/>
      <c r="F61" s="167"/>
      <c r="G61" s="167"/>
      <c r="H61" s="167"/>
      <c r="I61" s="167"/>
      <c r="J61" s="168">
        <f>J308</f>
        <v>0</v>
      </c>
      <c r="K61" s="165"/>
      <c r="L61" s="16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4"/>
      <c r="C62" s="165"/>
      <c r="D62" s="166" t="s">
        <v>91</v>
      </c>
      <c r="E62" s="167"/>
      <c r="F62" s="167"/>
      <c r="G62" s="167"/>
      <c r="H62" s="167"/>
      <c r="I62" s="167"/>
      <c r="J62" s="168">
        <f>J318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58"/>
      <c r="C63" s="159"/>
      <c r="D63" s="160" t="s">
        <v>92</v>
      </c>
      <c r="E63" s="161"/>
      <c r="F63" s="161"/>
      <c r="G63" s="161"/>
      <c r="H63" s="161"/>
      <c r="I63" s="161"/>
      <c r="J63" s="162">
        <f>J321</f>
        <v>0</v>
      </c>
      <c r="K63" s="159"/>
      <c r="L63" s="16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4"/>
      <c r="C64" s="165"/>
      <c r="D64" s="166" t="s">
        <v>93</v>
      </c>
      <c r="E64" s="167"/>
      <c r="F64" s="167"/>
      <c r="G64" s="167"/>
      <c r="H64" s="167"/>
      <c r="I64" s="167"/>
      <c r="J64" s="168">
        <f>J322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94</v>
      </c>
      <c r="E65" s="167"/>
      <c r="F65" s="167"/>
      <c r="G65" s="167"/>
      <c r="H65" s="167"/>
      <c r="I65" s="167"/>
      <c r="J65" s="168">
        <f>J332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95</v>
      </c>
      <c r="E66" s="167"/>
      <c r="F66" s="167"/>
      <c r="G66" s="167"/>
      <c r="H66" s="167"/>
      <c r="I66" s="167"/>
      <c r="J66" s="168">
        <f>J351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4"/>
      <c r="C67" s="165"/>
      <c r="D67" s="166" t="s">
        <v>96</v>
      </c>
      <c r="E67" s="167"/>
      <c r="F67" s="167"/>
      <c r="G67" s="167"/>
      <c r="H67" s="167"/>
      <c r="I67" s="167"/>
      <c r="J67" s="168">
        <f>J391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4"/>
      <c r="C68" s="165"/>
      <c r="D68" s="166" t="s">
        <v>97</v>
      </c>
      <c r="E68" s="167"/>
      <c r="F68" s="167"/>
      <c r="G68" s="167"/>
      <c r="H68" s="167"/>
      <c r="I68" s="167"/>
      <c r="J68" s="168">
        <f>J418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98</v>
      </c>
      <c r="E69" s="167"/>
      <c r="F69" s="167"/>
      <c r="G69" s="167"/>
      <c r="H69" s="167"/>
      <c r="I69" s="167"/>
      <c r="J69" s="168">
        <f>J424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4"/>
      <c r="C70" s="165"/>
      <c r="D70" s="166" t="s">
        <v>99</v>
      </c>
      <c r="E70" s="167"/>
      <c r="F70" s="167"/>
      <c r="G70" s="167"/>
      <c r="H70" s="167"/>
      <c r="I70" s="167"/>
      <c r="J70" s="168">
        <f>J445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4"/>
      <c r="C71" s="165"/>
      <c r="D71" s="166" t="s">
        <v>100</v>
      </c>
      <c r="E71" s="167"/>
      <c r="F71" s="167"/>
      <c r="G71" s="167"/>
      <c r="H71" s="167"/>
      <c r="I71" s="167"/>
      <c r="J71" s="168">
        <f>J458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4"/>
      <c r="C72" s="165"/>
      <c r="D72" s="166" t="s">
        <v>101</v>
      </c>
      <c r="E72" s="167"/>
      <c r="F72" s="167"/>
      <c r="G72" s="167"/>
      <c r="H72" s="167"/>
      <c r="I72" s="167"/>
      <c r="J72" s="168">
        <f>J469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4"/>
      <c r="C73" s="165"/>
      <c r="D73" s="166" t="s">
        <v>102</v>
      </c>
      <c r="E73" s="167"/>
      <c r="F73" s="167"/>
      <c r="G73" s="167"/>
      <c r="H73" s="167"/>
      <c r="I73" s="167"/>
      <c r="J73" s="168">
        <f>J588</f>
        <v>0</v>
      </c>
      <c r="K73" s="165"/>
      <c r="L73" s="16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4"/>
      <c r="C74" s="165"/>
      <c r="D74" s="166" t="s">
        <v>103</v>
      </c>
      <c r="E74" s="167"/>
      <c r="F74" s="167"/>
      <c r="G74" s="167"/>
      <c r="H74" s="167"/>
      <c r="I74" s="167"/>
      <c r="J74" s="168">
        <f>J608</f>
        <v>0</v>
      </c>
      <c r="K74" s="165"/>
      <c r="L74" s="16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4"/>
      <c r="C75" s="165"/>
      <c r="D75" s="166" t="s">
        <v>104</v>
      </c>
      <c r="E75" s="167"/>
      <c r="F75" s="167"/>
      <c r="G75" s="167"/>
      <c r="H75" s="167"/>
      <c r="I75" s="167"/>
      <c r="J75" s="168">
        <f>J657</f>
        <v>0</v>
      </c>
      <c r="K75" s="165"/>
      <c r="L75" s="16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4"/>
      <c r="C76" s="165"/>
      <c r="D76" s="166" t="s">
        <v>105</v>
      </c>
      <c r="E76" s="167"/>
      <c r="F76" s="167"/>
      <c r="G76" s="167"/>
      <c r="H76" s="167"/>
      <c r="I76" s="167"/>
      <c r="J76" s="168">
        <f>J716</f>
        <v>0</v>
      </c>
      <c r="K76" s="165"/>
      <c r="L76" s="16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4"/>
      <c r="C77" s="165"/>
      <c r="D77" s="166" t="s">
        <v>106</v>
      </c>
      <c r="E77" s="167"/>
      <c r="F77" s="167"/>
      <c r="G77" s="167"/>
      <c r="H77" s="167"/>
      <c r="I77" s="167"/>
      <c r="J77" s="168">
        <f>J755</f>
        <v>0</v>
      </c>
      <c r="K77" s="165"/>
      <c r="L77" s="16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64"/>
      <c r="C78" s="165"/>
      <c r="D78" s="166" t="s">
        <v>107</v>
      </c>
      <c r="E78" s="167"/>
      <c r="F78" s="167"/>
      <c r="G78" s="167"/>
      <c r="H78" s="167"/>
      <c r="I78" s="167"/>
      <c r="J78" s="168">
        <f>J768</f>
        <v>0</v>
      </c>
      <c r="K78" s="165"/>
      <c r="L78" s="16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58"/>
      <c r="C79" s="159"/>
      <c r="D79" s="160" t="s">
        <v>108</v>
      </c>
      <c r="E79" s="161"/>
      <c r="F79" s="161"/>
      <c r="G79" s="161"/>
      <c r="H79" s="161"/>
      <c r="I79" s="161"/>
      <c r="J79" s="162">
        <f>J843</f>
        <v>0</v>
      </c>
      <c r="K79" s="159"/>
      <c r="L79" s="163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64"/>
      <c r="C80" s="165"/>
      <c r="D80" s="166" t="s">
        <v>109</v>
      </c>
      <c r="E80" s="167"/>
      <c r="F80" s="167"/>
      <c r="G80" s="167"/>
      <c r="H80" s="167"/>
      <c r="I80" s="167"/>
      <c r="J80" s="168">
        <f>J844</f>
        <v>0</v>
      </c>
      <c r="K80" s="165"/>
      <c r="L80" s="169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64"/>
      <c r="C81" s="165"/>
      <c r="D81" s="166" t="s">
        <v>110</v>
      </c>
      <c r="E81" s="167"/>
      <c r="F81" s="167"/>
      <c r="G81" s="167"/>
      <c r="H81" s="167"/>
      <c r="I81" s="167"/>
      <c r="J81" s="168">
        <f>J848</f>
        <v>0</v>
      </c>
      <c r="K81" s="165"/>
      <c r="L81" s="169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64"/>
      <c r="C82" s="165"/>
      <c r="D82" s="166" t="s">
        <v>111</v>
      </c>
      <c r="E82" s="167"/>
      <c r="F82" s="167"/>
      <c r="G82" s="167"/>
      <c r="H82" s="167"/>
      <c r="I82" s="167"/>
      <c r="J82" s="168">
        <f>J852</f>
        <v>0</v>
      </c>
      <c r="K82" s="165"/>
      <c r="L82" s="169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64"/>
      <c r="C83" s="165"/>
      <c r="D83" s="166" t="s">
        <v>112</v>
      </c>
      <c r="E83" s="167"/>
      <c r="F83" s="167"/>
      <c r="G83" s="167"/>
      <c r="H83" s="167"/>
      <c r="I83" s="167"/>
      <c r="J83" s="168">
        <f>J856</f>
        <v>0</v>
      </c>
      <c r="K83" s="165"/>
      <c r="L83" s="169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59"/>
      <c r="C85" s="60"/>
      <c r="D85" s="60"/>
      <c r="E85" s="60"/>
      <c r="F85" s="60"/>
      <c r="G85" s="60"/>
      <c r="H85" s="60"/>
      <c r="I85" s="60"/>
      <c r="J85" s="60"/>
      <c r="K85" s="6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9" s="2" customFormat="1" ht="6.96" customHeight="1">
      <c r="A89" s="38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12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4.96" customHeight="1">
      <c r="A90" s="38"/>
      <c r="B90" s="39"/>
      <c r="C90" s="23" t="s">
        <v>113</v>
      </c>
      <c r="D90" s="40"/>
      <c r="E90" s="40"/>
      <c r="F90" s="40"/>
      <c r="G90" s="40"/>
      <c r="H90" s="40"/>
      <c r="I90" s="40"/>
      <c r="J90" s="40"/>
      <c r="K90" s="40"/>
      <c r="L90" s="12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2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16</v>
      </c>
      <c r="D92" s="40"/>
      <c r="E92" s="40"/>
      <c r="F92" s="40"/>
      <c r="G92" s="40"/>
      <c r="H92" s="40"/>
      <c r="I92" s="40"/>
      <c r="J92" s="40"/>
      <c r="K92" s="40"/>
      <c r="L92" s="12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6.5" customHeight="1">
      <c r="A93" s="38"/>
      <c r="B93" s="39"/>
      <c r="C93" s="40"/>
      <c r="D93" s="40"/>
      <c r="E93" s="69" t="str">
        <f>E7</f>
        <v xml:space="preserve">Stavební úpravy za účelem  změny užívání.</v>
      </c>
      <c r="F93" s="40"/>
      <c r="G93" s="40"/>
      <c r="H93" s="40"/>
      <c r="I93" s="40"/>
      <c r="J93" s="40"/>
      <c r="K93" s="40"/>
      <c r="L93" s="12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2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2" customHeight="1">
      <c r="A95" s="38"/>
      <c r="B95" s="39"/>
      <c r="C95" s="32" t="s">
        <v>21</v>
      </c>
      <c r="D95" s="40"/>
      <c r="E95" s="40"/>
      <c r="F95" s="27" t="str">
        <f>F10</f>
        <v>Masarykovo náměstí 25</v>
      </c>
      <c r="G95" s="40"/>
      <c r="H95" s="40"/>
      <c r="I95" s="32" t="s">
        <v>23</v>
      </c>
      <c r="J95" s="72" t="str">
        <f>IF(J10="","",J10)</f>
        <v>5. 10. 2023</v>
      </c>
      <c r="K95" s="40"/>
      <c r="L95" s="12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6.96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2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5.15" customHeight="1">
      <c r="A97" s="38"/>
      <c r="B97" s="39"/>
      <c r="C97" s="32" t="s">
        <v>25</v>
      </c>
      <c r="D97" s="40"/>
      <c r="E97" s="40"/>
      <c r="F97" s="27" t="str">
        <f>E13</f>
        <v>Město Bělá pod Bezdězem</v>
      </c>
      <c r="G97" s="40"/>
      <c r="H97" s="40"/>
      <c r="I97" s="32" t="s">
        <v>31</v>
      </c>
      <c r="J97" s="36" t="str">
        <f>E19</f>
        <v>Ing Rakouský Tomáš</v>
      </c>
      <c r="K97" s="40"/>
      <c r="L97" s="12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5.15" customHeight="1">
      <c r="A98" s="38"/>
      <c r="B98" s="39"/>
      <c r="C98" s="32" t="s">
        <v>29</v>
      </c>
      <c r="D98" s="40"/>
      <c r="E98" s="40"/>
      <c r="F98" s="27" t="str">
        <f>IF(E16="","",E16)</f>
        <v>Vyplň údaj</v>
      </c>
      <c r="G98" s="40"/>
      <c r="H98" s="40"/>
      <c r="I98" s="32" t="s">
        <v>34</v>
      </c>
      <c r="J98" s="36" t="str">
        <f>E22</f>
        <v>Pavel Novotný</v>
      </c>
      <c r="K98" s="40"/>
      <c r="L98" s="12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12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11" customFormat="1" ht="29.28" customHeight="1">
      <c r="A100" s="170"/>
      <c r="B100" s="171"/>
      <c r="C100" s="172" t="s">
        <v>114</v>
      </c>
      <c r="D100" s="173" t="s">
        <v>57</v>
      </c>
      <c r="E100" s="173" t="s">
        <v>53</v>
      </c>
      <c r="F100" s="173" t="s">
        <v>54</v>
      </c>
      <c r="G100" s="173" t="s">
        <v>115</v>
      </c>
      <c r="H100" s="173" t="s">
        <v>116</v>
      </c>
      <c r="I100" s="173" t="s">
        <v>117</v>
      </c>
      <c r="J100" s="174" t="s">
        <v>83</v>
      </c>
      <c r="K100" s="175" t="s">
        <v>118</v>
      </c>
      <c r="L100" s="176"/>
      <c r="M100" s="92" t="s">
        <v>19</v>
      </c>
      <c r="N100" s="93" t="s">
        <v>42</v>
      </c>
      <c r="O100" s="93" t="s">
        <v>119</v>
      </c>
      <c r="P100" s="93" t="s">
        <v>120</v>
      </c>
      <c r="Q100" s="93" t="s">
        <v>121</v>
      </c>
      <c r="R100" s="93" t="s">
        <v>122</v>
      </c>
      <c r="S100" s="93" t="s">
        <v>123</v>
      </c>
      <c r="T100" s="94" t="s">
        <v>124</v>
      </c>
      <c r="U100" s="170"/>
      <c r="V100" s="170"/>
      <c r="W100" s="170"/>
      <c r="X100" s="170"/>
      <c r="Y100" s="170"/>
      <c r="Z100" s="170"/>
      <c r="AA100" s="170"/>
      <c r="AB100" s="170"/>
      <c r="AC100" s="170"/>
      <c r="AD100" s="170"/>
      <c r="AE100" s="170"/>
    </row>
    <row r="101" s="2" customFormat="1" ht="22.8" customHeight="1">
      <c r="A101" s="38"/>
      <c r="B101" s="39"/>
      <c r="C101" s="99" t="s">
        <v>125</v>
      </c>
      <c r="D101" s="40"/>
      <c r="E101" s="40"/>
      <c r="F101" s="40"/>
      <c r="G101" s="40"/>
      <c r="H101" s="40"/>
      <c r="I101" s="40"/>
      <c r="J101" s="177">
        <f>BK101</f>
        <v>0</v>
      </c>
      <c r="K101" s="40"/>
      <c r="L101" s="44"/>
      <c r="M101" s="95"/>
      <c r="N101" s="178"/>
      <c r="O101" s="96"/>
      <c r="P101" s="179">
        <f>P102+P321+P843</f>
        <v>0</v>
      </c>
      <c r="Q101" s="96"/>
      <c r="R101" s="179">
        <f>R102+R321+R843</f>
        <v>12.366897450375799</v>
      </c>
      <c r="S101" s="96"/>
      <c r="T101" s="180">
        <f>T102+T321+T843</f>
        <v>6.4514883500000009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71</v>
      </c>
      <c r="AU101" s="17" t="s">
        <v>84</v>
      </c>
      <c r="BK101" s="181">
        <f>BK102+BK321+BK843</f>
        <v>0</v>
      </c>
    </row>
    <row r="102" s="12" customFormat="1" ht="25.92" customHeight="1">
      <c r="A102" s="12"/>
      <c r="B102" s="182"/>
      <c r="C102" s="183"/>
      <c r="D102" s="184" t="s">
        <v>71</v>
      </c>
      <c r="E102" s="185" t="s">
        <v>126</v>
      </c>
      <c r="F102" s="185" t="s">
        <v>127</v>
      </c>
      <c r="G102" s="183"/>
      <c r="H102" s="183"/>
      <c r="I102" s="186"/>
      <c r="J102" s="187">
        <f>BK102</f>
        <v>0</v>
      </c>
      <c r="K102" s="183"/>
      <c r="L102" s="188"/>
      <c r="M102" s="189"/>
      <c r="N102" s="190"/>
      <c r="O102" s="190"/>
      <c r="P102" s="191">
        <f>P103+P127+P131+P236+P308+P318</f>
        <v>0</v>
      </c>
      <c r="Q102" s="190"/>
      <c r="R102" s="191">
        <f>R103+R127+R131+R236+R308+R318</f>
        <v>9.6303541529157997</v>
      </c>
      <c r="S102" s="190"/>
      <c r="T102" s="192">
        <f>T103+T127+T131+T236+T308+T318</f>
        <v>6.3165960000000005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3" t="s">
        <v>77</v>
      </c>
      <c r="AT102" s="194" t="s">
        <v>71</v>
      </c>
      <c r="AU102" s="194" t="s">
        <v>72</v>
      </c>
      <c r="AY102" s="193" t="s">
        <v>128</v>
      </c>
      <c r="BK102" s="195">
        <f>BK103+BK127+BK131+BK236+BK308+BK318</f>
        <v>0</v>
      </c>
    </row>
    <row r="103" s="12" customFormat="1" ht="22.8" customHeight="1">
      <c r="A103" s="12"/>
      <c r="B103" s="182"/>
      <c r="C103" s="183"/>
      <c r="D103" s="184" t="s">
        <v>71</v>
      </c>
      <c r="E103" s="196" t="s">
        <v>129</v>
      </c>
      <c r="F103" s="196" t="s">
        <v>130</v>
      </c>
      <c r="G103" s="183"/>
      <c r="H103" s="183"/>
      <c r="I103" s="186"/>
      <c r="J103" s="197">
        <f>BK103</f>
        <v>0</v>
      </c>
      <c r="K103" s="183"/>
      <c r="L103" s="188"/>
      <c r="M103" s="189"/>
      <c r="N103" s="190"/>
      <c r="O103" s="190"/>
      <c r="P103" s="191">
        <f>SUM(P104:P126)</f>
        <v>0</v>
      </c>
      <c r="Q103" s="190"/>
      <c r="R103" s="191">
        <f>SUM(R104:R126)</f>
        <v>1.5853395100000001</v>
      </c>
      <c r="S103" s="190"/>
      <c r="T103" s="192">
        <f>SUM(T104:T126)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3" t="s">
        <v>77</v>
      </c>
      <c r="AT103" s="194" t="s">
        <v>71</v>
      </c>
      <c r="AU103" s="194" t="s">
        <v>77</v>
      </c>
      <c r="AY103" s="193" t="s">
        <v>128</v>
      </c>
      <c r="BK103" s="195">
        <f>SUM(BK104:BK126)</f>
        <v>0</v>
      </c>
    </row>
    <row r="104" s="2" customFormat="1" ht="44.25" customHeight="1">
      <c r="A104" s="38"/>
      <c r="B104" s="39"/>
      <c r="C104" s="198" t="s">
        <v>77</v>
      </c>
      <c r="D104" s="198" t="s">
        <v>131</v>
      </c>
      <c r="E104" s="199" t="s">
        <v>132</v>
      </c>
      <c r="F104" s="200" t="s">
        <v>133</v>
      </c>
      <c r="G104" s="201" t="s">
        <v>134</v>
      </c>
      <c r="H104" s="202">
        <v>3</v>
      </c>
      <c r="I104" s="203"/>
      <c r="J104" s="204">
        <f>ROUND(I104*H104,2)</f>
        <v>0</v>
      </c>
      <c r="K104" s="205"/>
      <c r="L104" s="44"/>
      <c r="M104" s="206" t="s">
        <v>19</v>
      </c>
      <c r="N104" s="207" t="s">
        <v>43</v>
      </c>
      <c r="O104" s="84"/>
      <c r="P104" s="208">
        <f>O104*H104</f>
        <v>0</v>
      </c>
      <c r="Q104" s="208">
        <v>0.035630000000000002</v>
      </c>
      <c r="R104" s="208">
        <f>Q104*H104</f>
        <v>0.10689000000000001</v>
      </c>
      <c r="S104" s="208">
        <v>0</v>
      </c>
      <c r="T104" s="20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0" t="s">
        <v>135</v>
      </c>
      <c r="AT104" s="210" t="s">
        <v>131</v>
      </c>
      <c r="AU104" s="210" t="s">
        <v>79</v>
      </c>
      <c r="AY104" s="17" t="s">
        <v>128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7" t="s">
        <v>77</v>
      </c>
      <c r="BK104" s="211">
        <f>ROUND(I104*H104,2)</f>
        <v>0</v>
      </c>
      <c r="BL104" s="17" t="s">
        <v>135</v>
      </c>
      <c r="BM104" s="210" t="s">
        <v>136</v>
      </c>
    </row>
    <row r="105" s="2" customFormat="1">
      <c r="A105" s="38"/>
      <c r="B105" s="39"/>
      <c r="C105" s="40"/>
      <c r="D105" s="212" t="s">
        <v>137</v>
      </c>
      <c r="E105" s="40"/>
      <c r="F105" s="213" t="s">
        <v>138</v>
      </c>
      <c r="G105" s="40"/>
      <c r="H105" s="40"/>
      <c r="I105" s="214"/>
      <c r="J105" s="40"/>
      <c r="K105" s="40"/>
      <c r="L105" s="44"/>
      <c r="M105" s="215"/>
      <c r="N105" s="216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137</v>
      </c>
      <c r="AU105" s="17" t="s">
        <v>79</v>
      </c>
    </row>
    <row r="106" s="13" customFormat="1">
      <c r="A106" s="13"/>
      <c r="B106" s="217"/>
      <c r="C106" s="218"/>
      <c r="D106" s="219" t="s">
        <v>139</v>
      </c>
      <c r="E106" s="220" t="s">
        <v>19</v>
      </c>
      <c r="F106" s="221" t="s">
        <v>140</v>
      </c>
      <c r="G106" s="218"/>
      <c r="H106" s="222">
        <v>1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139</v>
      </c>
      <c r="AU106" s="228" t="s">
        <v>79</v>
      </c>
      <c r="AV106" s="13" t="s">
        <v>79</v>
      </c>
      <c r="AW106" s="13" t="s">
        <v>33</v>
      </c>
      <c r="AX106" s="13" t="s">
        <v>72</v>
      </c>
      <c r="AY106" s="228" t="s">
        <v>128</v>
      </c>
    </row>
    <row r="107" s="13" customFormat="1">
      <c r="A107" s="13"/>
      <c r="B107" s="217"/>
      <c r="C107" s="218"/>
      <c r="D107" s="219" t="s">
        <v>139</v>
      </c>
      <c r="E107" s="220" t="s">
        <v>19</v>
      </c>
      <c r="F107" s="221" t="s">
        <v>141</v>
      </c>
      <c r="G107" s="218"/>
      <c r="H107" s="222">
        <v>1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139</v>
      </c>
      <c r="AU107" s="228" t="s">
        <v>79</v>
      </c>
      <c r="AV107" s="13" t="s">
        <v>79</v>
      </c>
      <c r="AW107" s="13" t="s">
        <v>33</v>
      </c>
      <c r="AX107" s="13" t="s">
        <v>72</v>
      </c>
      <c r="AY107" s="228" t="s">
        <v>128</v>
      </c>
    </row>
    <row r="108" s="13" customFormat="1">
      <c r="A108" s="13"/>
      <c r="B108" s="217"/>
      <c r="C108" s="218"/>
      <c r="D108" s="219" t="s">
        <v>139</v>
      </c>
      <c r="E108" s="220" t="s">
        <v>19</v>
      </c>
      <c r="F108" s="221" t="s">
        <v>142</v>
      </c>
      <c r="G108" s="218"/>
      <c r="H108" s="222">
        <v>1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139</v>
      </c>
      <c r="AU108" s="228" t="s">
        <v>79</v>
      </c>
      <c r="AV108" s="13" t="s">
        <v>79</v>
      </c>
      <c r="AW108" s="13" t="s">
        <v>33</v>
      </c>
      <c r="AX108" s="13" t="s">
        <v>72</v>
      </c>
      <c r="AY108" s="228" t="s">
        <v>128</v>
      </c>
    </row>
    <row r="109" s="2" customFormat="1" ht="37.8" customHeight="1">
      <c r="A109" s="38"/>
      <c r="B109" s="39"/>
      <c r="C109" s="198" t="s">
        <v>79</v>
      </c>
      <c r="D109" s="198" t="s">
        <v>131</v>
      </c>
      <c r="E109" s="199" t="s">
        <v>143</v>
      </c>
      <c r="F109" s="200" t="s">
        <v>144</v>
      </c>
      <c r="G109" s="201" t="s">
        <v>145</v>
      </c>
      <c r="H109" s="202">
        <v>18.631</v>
      </c>
      <c r="I109" s="203"/>
      <c r="J109" s="204">
        <f>ROUND(I109*H109,2)</f>
        <v>0</v>
      </c>
      <c r="K109" s="205"/>
      <c r="L109" s="44"/>
      <c r="M109" s="206" t="s">
        <v>19</v>
      </c>
      <c r="N109" s="207" t="s">
        <v>43</v>
      </c>
      <c r="O109" s="84"/>
      <c r="P109" s="208">
        <f>O109*H109</f>
        <v>0</v>
      </c>
      <c r="Q109" s="208">
        <v>0.079210000000000003</v>
      </c>
      <c r="R109" s="208">
        <f>Q109*H109</f>
        <v>1.4757615100000001</v>
      </c>
      <c r="S109" s="208">
        <v>0</v>
      </c>
      <c r="T109" s="209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0" t="s">
        <v>135</v>
      </c>
      <c r="AT109" s="210" t="s">
        <v>131</v>
      </c>
      <c r="AU109" s="210" t="s">
        <v>79</v>
      </c>
      <c r="AY109" s="17" t="s">
        <v>128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7" t="s">
        <v>77</v>
      </c>
      <c r="BK109" s="211">
        <f>ROUND(I109*H109,2)</f>
        <v>0</v>
      </c>
      <c r="BL109" s="17" t="s">
        <v>135</v>
      </c>
      <c r="BM109" s="210" t="s">
        <v>146</v>
      </c>
    </row>
    <row r="110" s="2" customFormat="1">
      <c r="A110" s="38"/>
      <c r="B110" s="39"/>
      <c r="C110" s="40"/>
      <c r="D110" s="212" t="s">
        <v>137</v>
      </c>
      <c r="E110" s="40"/>
      <c r="F110" s="213" t="s">
        <v>147</v>
      </c>
      <c r="G110" s="40"/>
      <c r="H110" s="40"/>
      <c r="I110" s="214"/>
      <c r="J110" s="40"/>
      <c r="K110" s="40"/>
      <c r="L110" s="44"/>
      <c r="M110" s="215"/>
      <c r="N110" s="216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137</v>
      </c>
      <c r="AU110" s="17" t="s">
        <v>79</v>
      </c>
    </row>
    <row r="111" s="14" customFormat="1">
      <c r="A111" s="14"/>
      <c r="B111" s="229"/>
      <c r="C111" s="230"/>
      <c r="D111" s="219" t="s">
        <v>139</v>
      </c>
      <c r="E111" s="231" t="s">
        <v>19</v>
      </c>
      <c r="F111" s="232" t="s">
        <v>148</v>
      </c>
      <c r="G111" s="230"/>
      <c r="H111" s="231" t="s">
        <v>19</v>
      </c>
      <c r="I111" s="233"/>
      <c r="J111" s="230"/>
      <c r="K111" s="230"/>
      <c r="L111" s="234"/>
      <c r="M111" s="235"/>
      <c r="N111" s="236"/>
      <c r="O111" s="236"/>
      <c r="P111" s="236"/>
      <c r="Q111" s="236"/>
      <c r="R111" s="236"/>
      <c r="S111" s="236"/>
      <c r="T111" s="237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8" t="s">
        <v>139</v>
      </c>
      <c r="AU111" s="238" t="s">
        <v>79</v>
      </c>
      <c r="AV111" s="14" t="s">
        <v>77</v>
      </c>
      <c r="AW111" s="14" t="s">
        <v>33</v>
      </c>
      <c r="AX111" s="14" t="s">
        <v>72</v>
      </c>
      <c r="AY111" s="238" t="s">
        <v>128</v>
      </c>
    </row>
    <row r="112" s="14" customFormat="1">
      <c r="A112" s="14"/>
      <c r="B112" s="229"/>
      <c r="C112" s="230"/>
      <c r="D112" s="219" t="s">
        <v>139</v>
      </c>
      <c r="E112" s="231" t="s">
        <v>19</v>
      </c>
      <c r="F112" s="232" t="s">
        <v>149</v>
      </c>
      <c r="G112" s="230"/>
      <c r="H112" s="231" t="s">
        <v>19</v>
      </c>
      <c r="I112" s="233"/>
      <c r="J112" s="230"/>
      <c r="K112" s="230"/>
      <c r="L112" s="234"/>
      <c r="M112" s="235"/>
      <c r="N112" s="236"/>
      <c r="O112" s="236"/>
      <c r="P112" s="236"/>
      <c r="Q112" s="236"/>
      <c r="R112" s="236"/>
      <c r="S112" s="236"/>
      <c r="T112" s="237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8" t="s">
        <v>139</v>
      </c>
      <c r="AU112" s="238" t="s">
        <v>79</v>
      </c>
      <c r="AV112" s="14" t="s">
        <v>77</v>
      </c>
      <c r="AW112" s="14" t="s">
        <v>33</v>
      </c>
      <c r="AX112" s="14" t="s">
        <v>72</v>
      </c>
      <c r="AY112" s="238" t="s">
        <v>128</v>
      </c>
    </row>
    <row r="113" s="13" customFormat="1">
      <c r="A113" s="13"/>
      <c r="B113" s="217"/>
      <c r="C113" s="218"/>
      <c r="D113" s="219" t="s">
        <v>139</v>
      </c>
      <c r="E113" s="220" t="s">
        <v>19</v>
      </c>
      <c r="F113" s="221" t="s">
        <v>150</v>
      </c>
      <c r="G113" s="218"/>
      <c r="H113" s="222">
        <v>3.7050000000000001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139</v>
      </c>
      <c r="AU113" s="228" t="s">
        <v>79</v>
      </c>
      <c r="AV113" s="13" t="s">
        <v>79</v>
      </c>
      <c r="AW113" s="13" t="s">
        <v>33</v>
      </c>
      <c r="AX113" s="13" t="s">
        <v>72</v>
      </c>
      <c r="AY113" s="228" t="s">
        <v>128</v>
      </c>
    </row>
    <row r="114" s="13" customFormat="1">
      <c r="A114" s="13"/>
      <c r="B114" s="217"/>
      <c r="C114" s="218"/>
      <c r="D114" s="219" t="s">
        <v>139</v>
      </c>
      <c r="E114" s="220" t="s">
        <v>19</v>
      </c>
      <c r="F114" s="221" t="s">
        <v>151</v>
      </c>
      <c r="G114" s="218"/>
      <c r="H114" s="222">
        <v>-1.5760000000000001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8" t="s">
        <v>139</v>
      </c>
      <c r="AU114" s="228" t="s">
        <v>79</v>
      </c>
      <c r="AV114" s="13" t="s">
        <v>79</v>
      </c>
      <c r="AW114" s="13" t="s">
        <v>33</v>
      </c>
      <c r="AX114" s="13" t="s">
        <v>72</v>
      </c>
      <c r="AY114" s="228" t="s">
        <v>128</v>
      </c>
    </row>
    <row r="115" s="14" customFormat="1">
      <c r="A115" s="14"/>
      <c r="B115" s="229"/>
      <c r="C115" s="230"/>
      <c r="D115" s="219" t="s">
        <v>139</v>
      </c>
      <c r="E115" s="231" t="s">
        <v>19</v>
      </c>
      <c r="F115" s="232" t="s">
        <v>152</v>
      </c>
      <c r="G115" s="230"/>
      <c r="H115" s="231" t="s">
        <v>19</v>
      </c>
      <c r="I115" s="233"/>
      <c r="J115" s="230"/>
      <c r="K115" s="230"/>
      <c r="L115" s="234"/>
      <c r="M115" s="235"/>
      <c r="N115" s="236"/>
      <c r="O115" s="236"/>
      <c r="P115" s="236"/>
      <c r="Q115" s="236"/>
      <c r="R115" s="236"/>
      <c r="S115" s="236"/>
      <c r="T115" s="237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8" t="s">
        <v>139</v>
      </c>
      <c r="AU115" s="238" t="s">
        <v>79</v>
      </c>
      <c r="AV115" s="14" t="s">
        <v>77</v>
      </c>
      <c r="AW115" s="14" t="s">
        <v>33</v>
      </c>
      <c r="AX115" s="14" t="s">
        <v>72</v>
      </c>
      <c r="AY115" s="238" t="s">
        <v>128</v>
      </c>
    </row>
    <row r="116" s="13" customFormat="1">
      <c r="A116" s="13"/>
      <c r="B116" s="217"/>
      <c r="C116" s="218"/>
      <c r="D116" s="219" t="s">
        <v>139</v>
      </c>
      <c r="E116" s="220" t="s">
        <v>19</v>
      </c>
      <c r="F116" s="221" t="s">
        <v>153</v>
      </c>
      <c r="G116" s="218"/>
      <c r="H116" s="222">
        <v>4.3499999999999996</v>
      </c>
      <c r="I116" s="223"/>
      <c r="J116" s="218"/>
      <c r="K116" s="218"/>
      <c r="L116" s="224"/>
      <c r="M116" s="225"/>
      <c r="N116" s="226"/>
      <c r="O116" s="226"/>
      <c r="P116" s="226"/>
      <c r="Q116" s="226"/>
      <c r="R116" s="226"/>
      <c r="S116" s="226"/>
      <c r="T116" s="22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8" t="s">
        <v>139</v>
      </c>
      <c r="AU116" s="228" t="s">
        <v>79</v>
      </c>
      <c r="AV116" s="13" t="s">
        <v>79</v>
      </c>
      <c r="AW116" s="13" t="s">
        <v>33</v>
      </c>
      <c r="AX116" s="13" t="s">
        <v>72</v>
      </c>
      <c r="AY116" s="228" t="s">
        <v>128</v>
      </c>
    </row>
    <row r="117" s="13" customFormat="1">
      <c r="A117" s="13"/>
      <c r="B117" s="217"/>
      <c r="C117" s="218"/>
      <c r="D117" s="219" t="s">
        <v>139</v>
      </c>
      <c r="E117" s="220" t="s">
        <v>19</v>
      </c>
      <c r="F117" s="221" t="s">
        <v>154</v>
      </c>
      <c r="G117" s="218"/>
      <c r="H117" s="222">
        <v>-1.379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139</v>
      </c>
      <c r="AU117" s="228" t="s">
        <v>79</v>
      </c>
      <c r="AV117" s="13" t="s">
        <v>79</v>
      </c>
      <c r="AW117" s="13" t="s">
        <v>33</v>
      </c>
      <c r="AX117" s="13" t="s">
        <v>72</v>
      </c>
      <c r="AY117" s="228" t="s">
        <v>128</v>
      </c>
    </row>
    <row r="118" s="14" customFormat="1">
      <c r="A118" s="14"/>
      <c r="B118" s="229"/>
      <c r="C118" s="230"/>
      <c r="D118" s="219" t="s">
        <v>139</v>
      </c>
      <c r="E118" s="231" t="s">
        <v>19</v>
      </c>
      <c r="F118" s="232" t="s">
        <v>155</v>
      </c>
      <c r="G118" s="230"/>
      <c r="H118" s="231" t="s">
        <v>19</v>
      </c>
      <c r="I118" s="233"/>
      <c r="J118" s="230"/>
      <c r="K118" s="230"/>
      <c r="L118" s="234"/>
      <c r="M118" s="235"/>
      <c r="N118" s="236"/>
      <c r="O118" s="236"/>
      <c r="P118" s="236"/>
      <c r="Q118" s="236"/>
      <c r="R118" s="236"/>
      <c r="S118" s="236"/>
      <c r="T118" s="237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8" t="s">
        <v>139</v>
      </c>
      <c r="AU118" s="238" t="s">
        <v>79</v>
      </c>
      <c r="AV118" s="14" t="s">
        <v>77</v>
      </c>
      <c r="AW118" s="14" t="s">
        <v>33</v>
      </c>
      <c r="AX118" s="14" t="s">
        <v>72</v>
      </c>
      <c r="AY118" s="238" t="s">
        <v>128</v>
      </c>
    </row>
    <row r="119" s="13" customFormat="1">
      <c r="A119" s="13"/>
      <c r="B119" s="217"/>
      <c r="C119" s="218"/>
      <c r="D119" s="219" t="s">
        <v>139</v>
      </c>
      <c r="E119" s="220" t="s">
        <v>19</v>
      </c>
      <c r="F119" s="221" t="s">
        <v>156</v>
      </c>
      <c r="G119" s="218"/>
      <c r="H119" s="222">
        <v>7.4550000000000001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8" t="s">
        <v>139</v>
      </c>
      <c r="AU119" s="228" t="s">
        <v>79</v>
      </c>
      <c r="AV119" s="13" t="s">
        <v>79</v>
      </c>
      <c r="AW119" s="13" t="s">
        <v>33</v>
      </c>
      <c r="AX119" s="13" t="s">
        <v>72</v>
      </c>
      <c r="AY119" s="228" t="s">
        <v>128</v>
      </c>
    </row>
    <row r="120" s="13" customFormat="1">
      <c r="A120" s="13"/>
      <c r="B120" s="217"/>
      <c r="C120" s="218"/>
      <c r="D120" s="219" t="s">
        <v>139</v>
      </c>
      <c r="E120" s="220" t="s">
        <v>19</v>
      </c>
      <c r="F120" s="221" t="s">
        <v>154</v>
      </c>
      <c r="G120" s="218"/>
      <c r="H120" s="222">
        <v>-1.379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139</v>
      </c>
      <c r="AU120" s="228" t="s">
        <v>79</v>
      </c>
      <c r="AV120" s="13" t="s">
        <v>79</v>
      </c>
      <c r="AW120" s="13" t="s">
        <v>33</v>
      </c>
      <c r="AX120" s="13" t="s">
        <v>72</v>
      </c>
      <c r="AY120" s="228" t="s">
        <v>128</v>
      </c>
    </row>
    <row r="121" s="14" customFormat="1">
      <c r="A121" s="14"/>
      <c r="B121" s="229"/>
      <c r="C121" s="230"/>
      <c r="D121" s="219" t="s">
        <v>139</v>
      </c>
      <c r="E121" s="231" t="s">
        <v>19</v>
      </c>
      <c r="F121" s="232" t="s">
        <v>157</v>
      </c>
      <c r="G121" s="230"/>
      <c r="H121" s="231" t="s">
        <v>19</v>
      </c>
      <c r="I121" s="233"/>
      <c r="J121" s="230"/>
      <c r="K121" s="230"/>
      <c r="L121" s="234"/>
      <c r="M121" s="235"/>
      <c r="N121" s="236"/>
      <c r="O121" s="236"/>
      <c r="P121" s="236"/>
      <c r="Q121" s="236"/>
      <c r="R121" s="236"/>
      <c r="S121" s="236"/>
      <c r="T121" s="237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8" t="s">
        <v>139</v>
      </c>
      <c r="AU121" s="238" t="s">
        <v>79</v>
      </c>
      <c r="AV121" s="14" t="s">
        <v>77</v>
      </c>
      <c r="AW121" s="14" t="s">
        <v>33</v>
      </c>
      <c r="AX121" s="14" t="s">
        <v>72</v>
      </c>
      <c r="AY121" s="238" t="s">
        <v>128</v>
      </c>
    </row>
    <row r="122" s="13" customFormat="1">
      <c r="A122" s="13"/>
      <c r="B122" s="217"/>
      <c r="C122" s="218"/>
      <c r="D122" s="219" t="s">
        <v>139</v>
      </c>
      <c r="E122" s="220" t="s">
        <v>19</v>
      </c>
      <c r="F122" s="221" t="s">
        <v>156</v>
      </c>
      <c r="G122" s="218"/>
      <c r="H122" s="222">
        <v>7.4550000000000001</v>
      </c>
      <c r="I122" s="223"/>
      <c r="J122" s="218"/>
      <c r="K122" s="218"/>
      <c r="L122" s="224"/>
      <c r="M122" s="225"/>
      <c r="N122" s="226"/>
      <c r="O122" s="226"/>
      <c r="P122" s="226"/>
      <c r="Q122" s="226"/>
      <c r="R122" s="226"/>
      <c r="S122" s="226"/>
      <c r="T122" s="227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8" t="s">
        <v>139</v>
      </c>
      <c r="AU122" s="228" t="s">
        <v>79</v>
      </c>
      <c r="AV122" s="13" t="s">
        <v>79</v>
      </c>
      <c r="AW122" s="13" t="s">
        <v>33</v>
      </c>
      <c r="AX122" s="13" t="s">
        <v>72</v>
      </c>
      <c r="AY122" s="228" t="s">
        <v>128</v>
      </c>
    </row>
    <row r="123" s="13" customFormat="1">
      <c r="A123" s="13"/>
      <c r="B123" s="217"/>
      <c r="C123" s="218"/>
      <c r="D123" s="219" t="s">
        <v>139</v>
      </c>
      <c r="E123" s="220" t="s">
        <v>19</v>
      </c>
      <c r="F123" s="221" t="s">
        <v>158</v>
      </c>
      <c r="G123" s="218"/>
      <c r="H123" s="222">
        <v>0</v>
      </c>
      <c r="I123" s="223"/>
      <c r="J123" s="218"/>
      <c r="K123" s="218"/>
      <c r="L123" s="224"/>
      <c r="M123" s="225"/>
      <c r="N123" s="226"/>
      <c r="O123" s="226"/>
      <c r="P123" s="226"/>
      <c r="Q123" s="226"/>
      <c r="R123" s="226"/>
      <c r="S123" s="226"/>
      <c r="T123" s="227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8" t="s">
        <v>139</v>
      </c>
      <c r="AU123" s="228" t="s">
        <v>79</v>
      </c>
      <c r="AV123" s="13" t="s">
        <v>79</v>
      </c>
      <c r="AW123" s="13" t="s">
        <v>33</v>
      </c>
      <c r="AX123" s="13" t="s">
        <v>72</v>
      </c>
      <c r="AY123" s="228" t="s">
        <v>128</v>
      </c>
    </row>
    <row r="124" s="2" customFormat="1" ht="24.15" customHeight="1">
      <c r="A124" s="38"/>
      <c r="B124" s="39"/>
      <c r="C124" s="198" t="s">
        <v>129</v>
      </c>
      <c r="D124" s="198" t="s">
        <v>131</v>
      </c>
      <c r="E124" s="199" t="s">
        <v>159</v>
      </c>
      <c r="F124" s="200" t="s">
        <v>160</v>
      </c>
      <c r="G124" s="201" t="s">
        <v>161</v>
      </c>
      <c r="H124" s="202">
        <v>21</v>
      </c>
      <c r="I124" s="203"/>
      <c r="J124" s="204">
        <f>ROUND(I124*H124,2)</f>
        <v>0</v>
      </c>
      <c r="K124" s="205"/>
      <c r="L124" s="44"/>
      <c r="M124" s="206" t="s">
        <v>19</v>
      </c>
      <c r="N124" s="207" t="s">
        <v>43</v>
      </c>
      <c r="O124" s="84"/>
      <c r="P124" s="208">
        <f>O124*H124</f>
        <v>0</v>
      </c>
      <c r="Q124" s="208">
        <v>0.00012799999999999999</v>
      </c>
      <c r="R124" s="208">
        <f>Q124*H124</f>
        <v>0.0026879999999999999</v>
      </c>
      <c r="S124" s="208">
        <v>0</v>
      </c>
      <c r="T124" s="20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0" t="s">
        <v>135</v>
      </c>
      <c r="AT124" s="210" t="s">
        <v>131</v>
      </c>
      <c r="AU124" s="210" t="s">
        <v>79</v>
      </c>
      <c r="AY124" s="17" t="s">
        <v>128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7" t="s">
        <v>77</v>
      </c>
      <c r="BK124" s="211">
        <f>ROUND(I124*H124,2)</f>
        <v>0</v>
      </c>
      <c r="BL124" s="17" t="s">
        <v>135</v>
      </c>
      <c r="BM124" s="210" t="s">
        <v>162</v>
      </c>
    </row>
    <row r="125" s="2" customFormat="1">
      <c r="A125" s="38"/>
      <c r="B125" s="39"/>
      <c r="C125" s="40"/>
      <c r="D125" s="212" t="s">
        <v>137</v>
      </c>
      <c r="E125" s="40"/>
      <c r="F125" s="213" t="s">
        <v>163</v>
      </c>
      <c r="G125" s="40"/>
      <c r="H125" s="40"/>
      <c r="I125" s="214"/>
      <c r="J125" s="40"/>
      <c r="K125" s="40"/>
      <c r="L125" s="44"/>
      <c r="M125" s="215"/>
      <c r="N125" s="216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137</v>
      </c>
      <c r="AU125" s="17" t="s">
        <v>79</v>
      </c>
    </row>
    <row r="126" s="13" customFormat="1">
      <c r="A126" s="13"/>
      <c r="B126" s="217"/>
      <c r="C126" s="218"/>
      <c r="D126" s="219" t="s">
        <v>139</v>
      </c>
      <c r="E126" s="220" t="s">
        <v>19</v>
      </c>
      <c r="F126" s="221" t="s">
        <v>164</v>
      </c>
      <c r="G126" s="218"/>
      <c r="H126" s="222">
        <v>21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8" t="s">
        <v>139</v>
      </c>
      <c r="AU126" s="228" t="s">
        <v>79</v>
      </c>
      <c r="AV126" s="13" t="s">
        <v>79</v>
      </c>
      <c r="AW126" s="13" t="s">
        <v>33</v>
      </c>
      <c r="AX126" s="13" t="s">
        <v>72</v>
      </c>
      <c r="AY126" s="228" t="s">
        <v>128</v>
      </c>
    </row>
    <row r="127" s="12" customFormat="1" ht="22.8" customHeight="1">
      <c r="A127" s="12"/>
      <c r="B127" s="182"/>
      <c r="C127" s="183"/>
      <c r="D127" s="184" t="s">
        <v>71</v>
      </c>
      <c r="E127" s="196" t="s">
        <v>135</v>
      </c>
      <c r="F127" s="196" t="s">
        <v>165</v>
      </c>
      <c r="G127" s="183"/>
      <c r="H127" s="183"/>
      <c r="I127" s="186"/>
      <c r="J127" s="197">
        <f>BK127</f>
        <v>0</v>
      </c>
      <c r="K127" s="183"/>
      <c r="L127" s="188"/>
      <c r="M127" s="189"/>
      <c r="N127" s="190"/>
      <c r="O127" s="190"/>
      <c r="P127" s="191">
        <f>SUM(P128:P130)</f>
        <v>0</v>
      </c>
      <c r="Q127" s="190"/>
      <c r="R127" s="191">
        <f>SUM(R128:R130)</f>
        <v>0.059114880000000002</v>
      </c>
      <c r="S127" s="190"/>
      <c r="T127" s="192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3" t="s">
        <v>77</v>
      </c>
      <c r="AT127" s="194" t="s">
        <v>71</v>
      </c>
      <c r="AU127" s="194" t="s">
        <v>77</v>
      </c>
      <c r="AY127" s="193" t="s">
        <v>128</v>
      </c>
      <c r="BK127" s="195">
        <f>SUM(BK128:BK130)</f>
        <v>0</v>
      </c>
    </row>
    <row r="128" s="2" customFormat="1" ht="55.5" customHeight="1">
      <c r="A128" s="38"/>
      <c r="B128" s="39"/>
      <c r="C128" s="198" t="s">
        <v>135</v>
      </c>
      <c r="D128" s="198" t="s">
        <v>131</v>
      </c>
      <c r="E128" s="199" t="s">
        <v>166</v>
      </c>
      <c r="F128" s="200" t="s">
        <v>167</v>
      </c>
      <c r="G128" s="201" t="s">
        <v>134</v>
      </c>
      <c r="H128" s="202">
        <v>3</v>
      </c>
      <c r="I128" s="203"/>
      <c r="J128" s="204">
        <f>ROUND(I128*H128,2)</f>
        <v>0</v>
      </c>
      <c r="K128" s="205"/>
      <c r="L128" s="44"/>
      <c r="M128" s="206" t="s">
        <v>19</v>
      </c>
      <c r="N128" s="207" t="s">
        <v>43</v>
      </c>
      <c r="O128" s="84"/>
      <c r="P128" s="208">
        <f>O128*H128</f>
        <v>0</v>
      </c>
      <c r="Q128" s="208">
        <v>0.019704960000000001</v>
      </c>
      <c r="R128" s="208">
        <f>Q128*H128</f>
        <v>0.059114880000000002</v>
      </c>
      <c r="S128" s="208">
        <v>0</v>
      </c>
      <c r="T128" s="20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0" t="s">
        <v>135</v>
      </c>
      <c r="AT128" s="210" t="s">
        <v>131</v>
      </c>
      <c r="AU128" s="210" t="s">
        <v>79</v>
      </c>
      <c r="AY128" s="17" t="s">
        <v>128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7" t="s">
        <v>77</v>
      </c>
      <c r="BK128" s="211">
        <f>ROUND(I128*H128,2)</f>
        <v>0</v>
      </c>
      <c r="BL128" s="17" t="s">
        <v>135</v>
      </c>
      <c r="BM128" s="210" t="s">
        <v>168</v>
      </c>
    </row>
    <row r="129" s="2" customFormat="1">
      <c r="A129" s="38"/>
      <c r="B129" s="39"/>
      <c r="C129" s="40"/>
      <c r="D129" s="212" t="s">
        <v>137</v>
      </c>
      <c r="E129" s="40"/>
      <c r="F129" s="213" t="s">
        <v>169</v>
      </c>
      <c r="G129" s="40"/>
      <c r="H129" s="40"/>
      <c r="I129" s="214"/>
      <c r="J129" s="40"/>
      <c r="K129" s="40"/>
      <c r="L129" s="44"/>
      <c r="M129" s="215"/>
      <c r="N129" s="216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79</v>
      </c>
    </row>
    <row r="130" s="13" customFormat="1">
      <c r="A130" s="13"/>
      <c r="B130" s="217"/>
      <c r="C130" s="218"/>
      <c r="D130" s="219" t="s">
        <v>139</v>
      </c>
      <c r="E130" s="220" t="s">
        <v>19</v>
      </c>
      <c r="F130" s="221" t="s">
        <v>170</v>
      </c>
      <c r="G130" s="218"/>
      <c r="H130" s="222">
        <v>3</v>
      </c>
      <c r="I130" s="223"/>
      <c r="J130" s="218"/>
      <c r="K130" s="218"/>
      <c r="L130" s="224"/>
      <c r="M130" s="225"/>
      <c r="N130" s="226"/>
      <c r="O130" s="226"/>
      <c r="P130" s="226"/>
      <c r="Q130" s="226"/>
      <c r="R130" s="226"/>
      <c r="S130" s="226"/>
      <c r="T130" s="22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8" t="s">
        <v>139</v>
      </c>
      <c r="AU130" s="228" t="s">
        <v>79</v>
      </c>
      <c r="AV130" s="13" t="s">
        <v>79</v>
      </c>
      <c r="AW130" s="13" t="s">
        <v>33</v>
      </c>
      <c r="AX130" s="13" t="s">
        <v>72</v>
      </c>
      <c r="AY130" s="228" t="s">
        <v>128</v>
      </c>
    </row>
    <row r="131" s="12" customFormat="1" ht="22.8" customHeight="1">
      <c r="A131" s="12"/>
      <c r="B131" s="182"/>
      <c r="C131" s="183"/>
      <c r="D131" s="184" t="s">
        <v>71</v>
      </c>
      <c r="E131" s="196" t="s">
        <v>171</v>
      </c>
      <c r="F131" s="196" t="s">
        <v>172</v>
      </c>
      <c r="G131" s="183"/>
      <c r="H131" s="183"/>
      <c r="I131" s="186"/>
      <c r="J131" s="197">
        <f>BK131</f>
        <v>0</v>
      </c>
      <c r="K131" s="183"/>
      <c r="L131" s="188"/>
      <c r="M131" s="189"/>
      <c r="N131" s="190"/>
      <c r="O131" s="190"/>
      <c r="P131" s="191">
        <f>SUM(P132:P235)</f>
        <v>0</v>
      </c>
      <c r="Q131" s="190"/>
      <c r="R131" s="191">
        <f>SUM(R132:R235)</f>
        <v>7.9477868877158002</v>
      </c>
      <c r="S131" s="190"/>
      <c r="T131" s="192">
        <f>SUM(T132:T235)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3" t="s">
        <v>77</v>
      </c>
      <c r="AT131" s="194" t="s">
        <v>71</v>
      </c>
      <c r="AU131" s="194" t="s">
        <v>77</v>
      </c>
      <c r="AY131" s="193" t="s">
        <v>128</v>
      </c>
      <c r="BK131" s="195">
        <f>SUM(BK132:BK235)</f>
        <v>0</v>
      </c>
    </row>
    <row r="132" s="2" customFormat="1" ht="33" customHeight="1">
      <c r="A132" s="38"/>
      <c r="B132" s="39"/>
      <c r="C132" s="198" t="s">
        <v>173</v>
      </c>
      <c r="D132" s="198" t="s">
        <v>131</v>
      </c>
      <c r="E132" s="199" t="s">
        <v>174</v>
      </c>
      <c r="F132" s="200" t="s">
        <v>175</v>
      </c>
      <c r="G132" s="201" t="s">
        <v>145</v>
      </c>
      <c r="H132" s="202">
        <v>17.204999999999998</v>
      </c>
      <c r="I132" s="203"/>
      <c r="J132" s="204">
        <f>ROUND(I132*H132,2)</f>
        <v>0</v>
      </c>
      <c r="K132" s="205"/>
      <c r="L132" s="44"/>
      <c r="M132" s="206" t="s">
        <v>19</v>
      </c>
      <c r="N132" s="207" t="s">
        <v>43</v>
      </c>
      <c r="O132" s="84"/>
      <c r="P132" s="208">
        <f>O132*H132</f>
        <v>0</v>
      </c>
      <c r="Q132" s="208">
        <v>0.0073499999999999998</v>
      </c>
      <c r="R132" s="208">
        <f>Q132*H132</f>
        <v>0.12645674999999998</v>
      </c>
      <c r="S132" s="208">
        <v>0</v>
      </c>
      <c r="T132" s="20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0" t="s">
        <v>135</v>
      </c>
      <c r="AT132" s="210" t="s">
        <v>131</v>
      </c>
      <c r="AU132" s="210" t="s">
        <v>79</v>
      </c>
      <c r="AY132" s="17" t="s">
        <v>128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7" t="s">
        <v>77</v>
      </c>
      <c r="BK132" s="211">
        <f>ROUND(I132*H132,2)</f>
        <v>0</v>
      </c>
      <c r="BL132" s="17" t="s">
        <v>135</v>
      </c>
      <c r="BM132" s="210" t="s">
        <v>176</v>
      </c>
    </row>
    <row r="133" s="2" customFormat="1">
      <c r="A133" s="38"/>
      <c r="B133" s="39"/>
      <c r="C133" s="40"/>
      <c r="D133" s="212" t="s">
        <v>137</v>
      </c>
      <c r="E133" s="40"/>
      <c r="F133" s="213" t="s">
        <v>177</v>
      </c>
      <c r="G133" s="40"/>
      <c r="H133" s="40"/>
      <c r="I133" s="214"/>
      <c r="J133" s="40"/>
      <c r="K133" s="40"/>
      <c r="L133" s="44"/>
      <c r="M133" s="215"/>
      <c r="N133" s="216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79</v>
      </c>
    </row>
    <row r="134" s="14" customFormat="1">
      <c r="A134" s="14"/>
      <c r="B134" s="229"/>
      <c r="C134" s="230"/>
      <c r="D134" s="219" t="s">
        <v>139</v>
      </c>
      <c r="E134" s="231" t="s">
        <v>19</v>
      </c>
      <c r="F134" s="232" t="s">
        <v>178</v>
      </c>
      <c r="G134" s="230"/>
      <c r="H134" s="231" t="s">
        <v>19</v>
      </c>
      <c r="I134" s="233"/>
      <c r="J134" s="230"/>
      <c r="K134" s="230"/>
      <c r="L134" s="234"/>
      <c r="M134" s="235"/>
      <c r="N134" s="236"/>
      <c r="O134" s="236"/>
      <c r="P134" s="236"/>
      <c r="Q134" s="236"/>
      <c r="R134" s="236"/>
      <c r="S134" s="236"/>
      <c r="T134" s="23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8" t="s">
        <v>139</v>
      </c>
      <c r="AU134" s="238" t="s">
        <v>79</v>
      </c>
      <c r="AV134" s="14" t="s">
        <v>77</v>
      </c>
      <c r="AW134" s="14" t="s">
        <v>33</v>
      </c>
      <c r="AX134" s="14" t="s">
        <v>72</v>
      </c>
      <c r="AY134" s="238" t="s">
        <v>128</v>
      </c>
    </row>
    <row r="135" s="14" customFormat="1">
      <c r="A135" s="14"/>
      <c r="B135" s="229"/>
      <c r="C135" s="230"/>
      <c r="D135" s="219" t="s">
        <v>139</v>
      </c>
      <c r="E135" s="231" t="s">
        <v>19</v>
      </c>
      <c r="F135" s="232" t="s">
        <v>179</v>
      </c>
      <c r="G135" s="230"/>
      <c r="H135" s="231" t="s">
        <v>19</v>
      </c>
      <c r="I135" s="233"/>
      <c r="J135" s="230"/>
      <c r="K135" s="230"/>
      <c r="L135" s="234"/>
      <c r="M135" s="235"/>
      <c r="N135" s="236"/>
      <c r="O135" s="236"/>
      <c r="P135" s="236"/>
      <c r="Q135" s="236"/>
      <c r="R135" s="236"/>
      <c r="S135" s="236"/>
      <c r="T135" s="23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8" t="s">
        <v>139</v>
      </c>
      <c r="AU135" s="238" t="s">
        <v>79</v>
      </c>
      <c r="AV135" s="14" t="s">
        <v>77</v>
      </c>
      <c r="AW135" s="14" t="s">
        <v>33</v>
      </c>
      <c r="AX135" s="14" t="s">
        <v>72</v>
      </c>
      <c r="AY135" s="238" t="s">
        <v>128</v>
      </c>
    </row>
    <row r="136" s="13" customFormat="1">
      <c r="A136" s="13"/>
      <c r="B136" s="217"/>
      <c r="C136" s="218"/>
      <c r="D136" s="219" t="s">
        <v>139</v>
      </c>
      <c r="E136" s="220" t="s">
        <v>19</v>
      </c>
      <c r="F136" s="221" t="s">
        <v>180</v>
      </c>
      <c r="G136" s="218"/>
      <c r="H136" s="222">
        <v>8.1199999999999992</v>
      </c>
      <c r="I136" s="223"/>
      <c r="J136" s="218"/>
      <c r="K136" s="218"/>
      <c r="L136" s="224"/>
      <c r="M136" s="225"/>
      <c r="N136" s="226"/>
      <c r="O136" s="226"/>
      <c r="P136" s="226"/>
      <c r="Q136" s="226"/>
      <c r="R136" s="226"/>
      <c r="S136" s="226"/>
      <c r="T136" s="22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8" t="s">
        <v>139</v>
      </c>
      <c r="AU136" s="228" t="s">
        <v>79</v>
      </c>
      <c r="AV136" s="13" t="s">
        <v>79</v>
      </c>
      <c r="AW136" s="13" t="s">
        <v>33</v>
      </c>
      <c r="AX136" s="13" t="s">
        <v>72</v>
      </c>
      <c r="AY136" s="228" t="s">
        <v>128</v>
      </c>
    </row>
    <row r="137" s="13" customFormat="1">
      <c r="A137" s="13"/>
      <c r="B137" s="217"/>
      <c r="C137" s="218"/>
      <c r="D137" s="219" t="s">
        <v>139</v>
      </c>
      <c r="E137" s="220" t="s">
        <v>19</v>
      </c>
      <c r="F137" s="221" t="s">
        <v>181</v>
      </c>
      <c r="G137" s="218"/>
      <c r="H137" s="222">
        <v>-0.38500000000000001</v>
      </c>
      <c r="I137" s="223"/>
      <c r="J137" s="218"/>
      <c r="K137" s="218"/>
      <c r="L137" s="224"/>
      <c r="M137" s="225"/>
      <c r="N137" s="226"/>
      <c r="O137" s="226"/>
      <c r="P137" s="226"/>
      <c r="Q137" s="226"/>
      <c r="R137" s="226"/>
      <c r="S137" s="226"/>
      <c r="T137" s="22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8" t="s">
        <v>139</v>
      </c>
      <c r="AU137" s="228" t="s">
        <v>79</v>
      </c>
      <c r="AV137" s="13" t="s">
        <v>79</v>
      </c>
      <c r="AW137" s="13" t="s">
        <v>33</v>
      </c>
      <c r="AX137" s="13" t="s">
        <v>72</v>
      </c>
      <c r="AY137" s="228" t="s">
        <v>128</v>
      </c>
    </row>
    <row r="138" s="14" customFormat="1">
      <c r="A138" s="14"/>
      <c r="B138" s="229"/>
      <c r="C138" s="230"/>
      <c r="D138" s="219" t="s">
        <v>139</v>
      </c>
      <c r="E138" s="231" t="s">
        <v>19</v>
      </c>
      <c r="F138" s="232" t="s">
        <v>182</v>
      </c>
      <c r="G138" s="230"/>
      <c r="H138" s="231" t="s">
        <v>19</v>
      </c>
      <c r="I138" s="233"/>
      <c r="J138" s="230"/>
      <c r="K138" s="230"/>
      <c r="L138" s="234"/>
      <c r="M138" s="235"/>
      <c r="N138" s="236"/>
      <c r="O138" s="236"/>
      <c r="P138" s="236"/>
      <c r="Q138" s="236"/>
      <c r="R138" s="236"/>
      <c r="S138" s="236"/>
      <c r="T138" s="23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8" t="s">
        <v>139</v>
      </c>
      <c r="AU138" s="238" t="s">
        <v>79</v>
      </c>
      <c r="AV138" s="14" t="s">
        <v>77</v>
      </c>
      <c r="AW138" s="14" t="s">
        <v>33</v>
      </c>
      <c r="AX138" s="14" t="s">
        <v>72</v>
      </c>
      <c r="AY138" s="238" t="s">
        <v>128</v>
      </c>
    </row>
    <row r="139" s="13" customFormat="1">
      <c r="A139" s="13"/>
      <c r="B139" s="217"/>
      <c r="C139" s="218"/>
      <c r="D139" s="219" t="s">
        <v>139</v>
      </c>
      <c r="E139" s="220" t="s">
        <v>19</v>
      </c>
      <c r="F139" s="221" t="s">
        <v>183</v>
      </c>
      <c r="G139" s="218"/>
      <c r="H139" s="222">
        <v>9.4700000000000006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139</v>
      </c>
      <c r="AU139" s="228" t="s">
        <v>79</v>
      </c>
      <c r="AV139" s="13" t="s">
        <v>79</v>
      </c>
      <c r="AW139" s="13" t="s">
        <v>33</v>
      </c>
      <c r="AX139" s="13" t="s">
        <v>72</v>
      </c>
      <c r="AY139" s="228" t="s">
        <v>128</v>
      </c>
    </row>
    <row r="140" s="13" customFormat="1">
      <c r="A140" s="13"/>
      <c r="B140" s="217"/>
      <c r="C140" s="218"/>
      <c r="D140" s="219" t="s">
        <v>139</v>
      </c>
      <c r="E140" s="220" t="s">
        <v>19</v>
      </c>
      <c r="F140" s="221" t="s">
        <v>158</v>
      </c>
      <c r="G140" s="218"/>
      <c r="H140" s="222">
        <v>0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8" t="s">
        <v>139</v>
      </c>
      <c r="AU140" s="228" t="s">
        <v>79</v>
      </c>
      <c r="AV140" s="13" t="s">
        <v>79</v>
      </c>
      <c r="AW140" s="13" t="s">
        <v>33</v>
      </c>
      <c r="AX140" s="13" t="s">
        <v>72</v>
      </c>
      <c r="AY140" s="228" t="s">
        <v>128</v>
      </c>
    </row>
    <row r="141" s="2" customFormat="1" ht="37.8" customHeight="1">
      <c r="A141" s="38"/>
      <c r="B141" s="39"/>
      <c r="C141" s="198" t="s">
        <v>171</v>
      </c>
      <c r="D141" s="198" t="s">
        <v>131</v>
      </c>
      <c r="E141" s="199" t="s">
        <v>184</v>
      </c>
      <c r="F141" s="200" t="s">
        <v>185</v>
      </c>
      <c r="G141" s="201" t="s">
        <v>145</v>
      </c>
      <c r="H141" s="202">
        <v>35.271999999999998</v>
      </c>
      <c r="I141" s="203"/>
      <c r="J141" s="204">
        <f>ROUND(I141*H141,2)</f>
        <v>0</v>
      </c>
      <c r="K141" s="205"/>
      <c r="L141" s="44"/>
      <c r="M141" s="206" t="s">
        <v>19</v>
      </c>
      <c r="N141" s="207" t="s">
        <v>43</v>
      </c>
      <c r="O141" s="84"/>
      <c r="P141" s="208">
        <f>O141*H141</f>
        <v>0</v>
      </c>
      <c r="Q141" s="208">
        <v>0.0043839999999999999</v>
      </c>
      <c r="R141" s="208">
        <f>Q141*H141</f>
        <v>0.15463244799999998</v>
      </c>
      <c r="S141" s="208">
        <v>0</v>
      </c>
      <c r="T141" s="20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0" t="s">
        <v>135</v>
      </c>
      <c r="AT141" s="210" t="s">
        <v>131</v>
      </c>
      <c r="AU141" s="210" t="s">
        <v>79</v>
      </c>
      <c r="AY141" s="17" t="s">
        <v>128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7" t="s">
        <v>77</v>
      </c>
      <c r="BK141" s="211">
        <f>ROUND(I141*H141,2)</f>
        <v>0</v>
      </c>
      <c r="BL141" s="17" t="s">
        <v>135</v>
      </c>
      <c r="BM141" s="210" t="s">
        <v>186</v>
      </c>
    </row>
    <row r="142" s="2" customFormat="1">
      <c r="A142" s="38"/>
      <c r="B142" s="39"/>
      <c r="C142" s="40"/>
      <c r="D142" s="212" t="s">
        <v>137</v>
      </c>
      <c r="E142" s="40"/>
      <c r="F142" s="213" t="s">
        <v>187</v>
      </c>
      <c r="G142" s="40"/>
      <c r="H142" s="40"/>
      <c r="I142" s="214"/>
      <c r="J142" s="40"/>
      <c r="K142" s="40"/>
      <c r="L142" s="44"/>
      <c r="M142" s="215"/>
      <c r="N142" s="216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137</v>
      </c>
      <c r="AU142" s="17" t="s">
        <v>79</v>
      </c>
    </row>
    <row r="143" s="14" customFormat="1">
      <c r="A143" s="14"/>
      <c r="B143" s="229"/>
      <c r="C143" s="230"/>
      <c r="D143" s="219" t="s">
        <v>139</v>
      </c>
      <c r="E143" s="231" t="s">
        <v>19</v>
      </c>
      <c r="F143" s="232" t="s">
        <v>149</v>
      </c>
      <c r="G143" s="230"/>
      <c r="H143" s="231" t="s">
        <v>19</v>
      </c>
      <c r="I143" s="233"/>
      <c r="J143" s="230"/>
      <c r="K143" s="230"/>
      <c r="L143" s="234"/>
      <c r="M143" s="235"/>
      <c r="N143" s="236"/>
      <c r="O143" s="236"/>
      <c r="P143" s="236"/>
      <c r="Q143" s="236"/>
      <c r="R143" s="236"/>
      <c r="S143" s="236"/>
      <c r="T143" s="23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8" t="s">
        <v>139</v>
      </c>
      <c r="AU143" s="238" t="s">
        <v>79</v>
      </c>
      <c r="AV143" s="14" t="s">
        <v>77</v>
      </c>
      <c r="AW143" s="14" t="s">
        <v>33</v>
      </c>
      <c r="AX143" s="14" t="s">
        <v>72</v>
      </c>
      <c r="AY143" s="238" t="s">
        <v>128</v>
      </c>
    </row>
    <row r="144" s="13" customFormat="1">
      <c r="A144" s="13"/>
      <c r="B144" s="217"/>
      <c r="C144" s="218"/>
      <c r="D144" s="219" t="s">
        <v>139</v>
      </c>
      <c r="E144" s="220" t="s">
        <v>19</v>
      </c>
      <c r="F144" s="221" t="s">
        <v>188</v>
      </c>
      <c r="G144" s="218"/>
      <c r="H144" s="222">
        <v>7.0890000000000004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139</v>
      </c>
      <c r="AU144" s="228" t="s">
        <v>79</v>
      </c>
      <c r="AV144" s="13" t="s">
        <v>79</v>
      </c>
      <c r="AW144" s="13" t="s">
        <v>33</v>
      </c>
      <c r="AX144" s="13" t="s">
        <v>72</v>
      </c>
      <c r="AY144" s="228" t="s">
        <v>128</v>
      </c>
    </row>
    <row r="145" s="13" customFormat="1">
      <c r="A145" s="13"/>
      <c r="B145" s="217"/>
      <c r="C145" s="218"/>
      <c r="D145" s="219" t="s">
        <v>139</v>
      </c>
      <c r="E145" s="220" t="s">
        <v>19</v>
      </c>
      <c r="F145" s="221" t="s">
        <v>189</v>
      </c>
      <c r="G145" s="218"/>
      <c r="H145" s="222">
        <v>-3.1520000000000001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8" t="s">
        <v>139</v>
      </c>
      <c r="AU145" s="228" t="s">
        <v>79</v>
      </c>
      <c r="AV145" s="13" t="s">
        <v>79</v>
      </c>
      <c r="AW145" s="13" t="s">
        <v>33</v>
      </c>
      <c r="AX145" s="13" t="s">
        <v>72</v>
      </c>
      <c r="AY145" s="228" t="s">
        <v>128</v>
      </c>
    </row>
    <row r="146" s="14" customFormat="1">
      <c r="A146" s="14"/>
      <c r="B146" s="229"/>
      <c r="C146" s="230"/>
      <c r="D146" s="219" t="s">
        <v>139</v>
      </c>
      <c r="E146" s="231" t="s">
        <v>19</v>
      </c>
      <c r="F146" s="232" t="s">
        <v>152</v>
      </c>
      <c r="G146" s="230"/>
      <c r="H146" s="231" t="s">
        <v>19</v>
      </c>
      <c r="I146" s="233"/>
      <c r="J146" s="230"/>
      <c r="K146" s="230"/>
      <c r="L146" s="234"/>
      <c r="M146" s="235"/>
      <c r="N146" s="236"/>
      <c r="O146" s="236"/>
      <c r="P146" s="236"/>
      <c r="Q146" s="236"/>
      <c r="R146" s="236"/>
      <c r="S146" s="236"/>
      <c r="T146" s="23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8" t="s">
        <v>139</v>
      </c>
      <c r="AU146" s="238" t="s">
        <v>79</v>
      </c>
      <c r="AV146" s="14" t="s">
        <v>77</v>
      </c>
      <c r="AW146" s="14" t="s">
        <v>33</v>
      </c>
      <c r="AX146" s="14" t="s">
        <v>72</v>
      </c>
      <c r="AY146" s="238" t="s">
        <v>128</v>
      </c>
    </row>
    <row r="147" s="13" customFormat="1">
      <c r="A147" s="13"/>
      <c r="B147" s="217"/>
      <c r="C147" s="218"/>
      <c r="D147" s="219" t="s">
        <v>139</v>
      </c>
      <c r="E147" s="220" t="s">
        <v>19</v>
      </c>
      <c r="F147" s="221" t="s">
        <v>190</v>
      </c>
      <c r="G147" s="218"/>
      <c r="H147" s="222">
        <v>8.3230000000000004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139</v>
      </c>
      <c r="AU147" s="228" t="s">
        <v>79</v>
      </c>
      <c r="AV147" s="13" t="s">
        <v>79</v>
      </c>
      <c r="AW147" s="13" t="s">
        <v>33</v>
      </c>
      <c r="AX147" s="13" t="s">
        <v>72</v>
      </c>
      <c r="AY147" s="228" t="s">
        <v>128</v>
      </c>
    </row>
    <row r="148" s="13" customFormat="1">
      <c r="A148" s="13"/>
      <c r="B148" s="217"/>
      <c r="C148" s="218"/>
      <c r="D148" s="219" t="s">
        <v>139</v>
      </c>
      <c r="E148" s="220" t="s">
        <v>19</v>
      </c>
      <c r="F148" s="221" t="s">
        <v>191</v>
      </c>
      <c r="G148" s="218"/>
      <c r="H148" s="222">
        <v>-2.758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8" t="s">
        <v>139</v>
      </c>
      <c r="AU148" s="228" t="s">
        <v>79</v>
      </c>
      <c r="AV148" s="13" t="s">
        <v>79</v>
      </c>
      <c r="AW148" s="13" t="s">
        <v>33</v>
      </c>
      <c r="AX148" s="13" t="s">
        <v>72</v>
      </c>
      <c r="AY148" s="228" t="s">
        <v>128</v>
      </c>
    </row>
    <row r="149" s="14" customFormat="1">
      <c r="A149" s="14"/>
      <c r="B149" s="229"/>
      <c r="C149" s="230"/>
      <c r="D149" s="219" t="s">
        <v>139</v>
      </c>
      <c r="E149" s="231" t="s">
        <v>19</v>
      </c>
      <c r="F149" s="232" t="s">
        <v>155</v>
      </c>
      <c r="G149" s="230"/>
      <c r="H149" s="231" t="s">
        <v>19</v>
      </c>
      <c r="I149" s="233"/>
      <c r="J149" s="230"/>
      <c r="K149" s="230"/>
      <c r="L149" s="234"/>
      <c r="M149" s="235"/>
      <c r="N149" s="236"/>
      <c r="O149" s="236"/>
      <c r="P149" s="236"/>
      <c r="Q149" s="236"/>
      <c r="R149" s="236"/>
      <c r="S149" s="236"/>
      <c r="T149" s="23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8" t="s">
        <v>139</v>
      </c>
      <c r="AU149" s="238" t="s">
        <v>79</v>
      </c>
      <c r="AV149" s="14" t="s">
        <v>77</v>
      </c>
      <c r="AW149" s="14" t="s">
        <v>33</v>
      </c>
      <c r="AX149" s="14" t="s">
        <v>72</v>
      </c>
      <c r="AY149" s="238" t="s">
        <v>128</v>
      </c>
    </row>
    <row r="150" s="13" customFormat="1">
      <c r="A150" s="13"/>
      <c r="B150" s="217"/>
      <c r="C150" s="218"/>
      <c r="D150" s="219" t="s">
        <v>139</v>
      </c>
      <c r="E150" s="220" t="s">
        <v>19</v>
      </c>
      <c r="F150" s="221" t="s">
        <v>192</v>
      </c>
      <c r="G150" s="218"/>
      <c r="H150" s="222">
        <v>14.263999999999999</v>
      </c>
      <c r="I150" s="223"/>
      <c r="J150" s="218"/>
      <c r="K150" s="218"/>
      <c r="L150" s="224"/>
      <c r="M150" s="225"/>
      <c r="N150" s="226"/>
      <c r="O150" s="226"/>
      <c r="P150" s="226"/>
      <c r="Q150" s="226"/>
      <c r="R150" s="226"/>
      <c r="S150" s="226"/>
      <c r="T150" s="22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8" t="s">
        <v>139</v>
      </c>
      <c r="AU150" s="228" t="s">
        <v>79</v>
      </c>
      <c r="AV150" s="13" t="s">
        <v>79</v>
      </c>
      <c r="AW150" s="13" t="s">
        <v>33</v>
      </c>
      <c r="AX150" s="13" t="s">
        <v>72</v>
      </c>
      <c r="AY150" s="228" t="s">
        <v>128</v>
      </c>
    </row>
    <row r="151" s="13" customFormat="1">
      <c r="A151" s="13"/>
      <c r="B151" s="217"/>
      <c r="C151" s="218"/>
      <c r="D151" s="219" t="s">
        <v>139</v>
      </c>
      <c r="E151" s="220" t="s">
        <v>19</v>
      </c>
      <c r="F151" s="221" t="s">
        <v>191</v>
      </c>
      <c r="G151" s="218"/>
      <c r="H151" s="222">
        <v>-2.758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8" t="s">
        <v>139</v>
      </c>
      <c r="AU151" s="228" t="s">
        <v>79</v>
      </c>
      <c r="AV151" s="13" t="s">
        <v>79</v>
      </c>
      <c r="AW151" s="13" t="s">
        <v>33</v>
      </c>
      <c r="AX151" s="13" t="s">
        <v>72</v>
      </c>
      <c r="AY151" s="228" t="s">
        <v>128</v>
      </c>
    </row>
    <row r="152" s="14" customFormat="1">
      <c r="A152" s="14"/>
      <c r="B152" s="229"/>
      <c r="C152" s="230"/>
      <c r="D152" s="219" t="s">
        <v>139</v>
      </c>
      <c r="E152" s="231" t="s">
        <v>19</v>
      </c>
      <c r="F152" s="232" t="s">
        <v>157</v>
      </c>
      <c r="G152" s="230"/>
      <c r="H152" s="231" t="s">
        <v>19</v>
      </c>
      <c r="I152" s="233"/>
      <c r="J152" s="230"/>
      <c r="K152" s="230"/>
      <c r="L152" s="234"/>
      <c r="M152" s="235"/>
      <c r="N152" s="236"/>
      <c r="O152" s="236"/>
      <c r="P152" s="236"/>
      <c r="Q152" s="236"/>
      <c r="R152" s="236"/>
      <c r="S152" s="236"/>
      <c r="T152" s="23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8" t="s">
        <v>139</v>
      </c>
      <c r="AU152" s="238" t="s">
        <v>79</v>
      </c>
      <c r="AV152" s="14" t="s">
        <v>77</v>
      </c>
      <c r="AW152" s="14" t="s">
        <v>33</v>
      </c>
      <c r="AX152" s="14" t="s">
        <v>72</v>
      </c>
      <c r="AY152" s="238" t="s">
        <v>128</v>
      </c>
    </row>
    <row r="153" s="13" customFormat="1">
      <c r="A153" s="13"/>
      <c r="B153" s="217"/>
      <c r="C153" s="218"/>
      <c r="D153" s="219" t="s">
        <v>139</v>
      </c>
      <c r="E153" s="220" t="s">
        <v>19</v>
      </c>
      <c r="F153" s="221" t="s">
        <v>192</v>
      </c>
      <c r="G153" s="218"/>
      <c r="H153" s="222">
        <v>14.263999999999999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8" t="s">
        <v>139</v>
      </c>
      <c r="AU153" s="228" t="s">
        <v>79</v>
      </c>
      <c r="AV153" s="13" t="s">
        <v>79</v>
      </c>
      <c r="AW153" s="13" t="s">
        <v>33</v>
      </c>
      <c r="AX153" s="13" t="s">
        <v>72</v>
      </c>
      <c r="AY153" s="228" t="s">
        <v>128</v>
      </c>
    </row>
    <row r="154" s="13" customFormat="1">
      <c r="A154" s="13"/>
      <c r="B154" s="217"/>
      <c r="C154" s="218"/>
      <c r="D154" s="219" t="s">
        <v>139</v>
      </c>
      <c r="E154" s="220" t="s">
        <v>19</v>
      </c>
      <c r="F154" s="221" t="s">
        <v>158</v>
      </c>
      <c r="G154" s="218"/>
      <c r="H154" s="222">
        <v>0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8" t="s">
        <v>139</v>
      </c>
      <c r="AU154" s="228" t="s">
        <v>79</v>
      </c>
      <c r="AV154" s="13" t="s">
        <v>79</v>
      </c>
      <c r="AW154" s="13" t="s">
        <v>33</v>
      </c>
      <c r="AX154" s="13" t="s">
        <v>72</v>
      </c>
      <c r="AY154" s="228" t="s">
        <v>128</v>
      </c>
    </row>
    <row r="155" s="2" customFormat="1" ht="33" customHeight="1">
      <c r="A155" s="38"/>
      <c r="B155" s="39"/>
      <c r="C155" s="198" t="s">
        <v>193</v>
      </c>
      <c r="D155" s="198" t="s">
        <v>131</v>
      </c>
      <c r="E155" s="199" t="s">
        <v>194</v>
      </c>
      <c r="F155" s="200" t="s">
        <v>195</v>
      </c>
      <c r="G155" s="201" t="s">
        <v>145</v>
      </c>
      <c r="H155" s="202">
        <v>22.952000000000002</v>
      </c>
      <c r="I155" s="203"/>
      <c r="J155" s="204">
        <f>ROUND(I155*H155,2)</f>
        <v>0</v>
      </c>
      <c r="K155" s="205"/>
      <c r="L155" s="44"/>
      <c r="M155" s="206" t="s">
        <v>19</v>
      </c>
      <c r="N155" s="207" t="s">
        <v>43</v>
      </c>
      <c r="O155" s="84"/>
      <c r="P155" s="208">
        <f>O155*H155</f>
        <v>0</v>
      </c>
      <c r="Q155" s="208">
        <v>0.0030000000000000001</v>
      </c>
      <c r="R155" s="208">
        <f>Q155*H155</f>
        <v>0.068856000000000001</v>
      </c>
      <c r="S155" s="208">
        <v>0</v>
      </c>
      <c r="T155" s="20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0" t="s">
        <v>135</v>
      </c>
      <c r="AT155" s="210" t="s">
        <v>131</v>
      </c>
      <c r="AU155" s="210" t="s">
        <v>79</v>
      </c>
      <c r="AY155" s="17" t="s">
        <v>128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7" t="s">
        <v>77</v>
      </c>
      <c r="BK155" s="211">
        <f>ROUND(I155*H155,2)</f>
        <v>0</v>
      </c>
      <c r="BL155" s="17" t="s">
        <v>135</v>
      </c>
      <c r="BM155" s="210" t="s">
        <v>196</v>
      </c>
    </row>
    <row r="156" s="2" customFormat="1">
      <c r="A156" s="38"/>
      <c r="B156" s="39"/>
      <c r="C156" s="40"/>
      <c r="D156" s="212" t="s">
        <v>137</v>
      </c>
      <c r="E156" s="40"/>
      <c r="F156" s="213" t="s">
        <v>197</v>
      </c>
      <c r="G156" s="40"/>
      <c r="H156" s="40"/>
      <c r="I156" s="214"/>
      <c r="J156" s="40"/>
      <c r="K156" s="40"/>
      <c r="L156" s="44"/>
      <c r="M156" s="215"/>
      <c r="N156" s="216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137</v>
      </c>
      <c r="AU156" s="17" t="s">
        <v>79</v>
      </c>
    </row>
    <row r="157" s="14" customFormat="1">
      <c r="A157" s="14"/>
      <c r="B157" s="229"/>
      <c r="C157" s="230"/>
      <c r="D157" s="219" t="s">
        <v>139</v>
      </c>
      <c r="E157" s="231" t="s">
        <v>19</v>
      </c>
      <c r="F157" s="232" t="s">
        <v>198</v>
      </c>
      <c r="G157" s="230"/>
      <c r="H157" s="231" t="s">
        <v>19</v>
      </c>
      <c r="I157" s="233"/>
      <c r="J157" s="230"/>
      <c r="K157" s="230"/>
      <c r="L157" s="234"/>
      <c r="M157" s="235"/>
      <c r="N157" s="236"/>
      <c r="O157" s="236"/>
      <c r="P157" s="236"/>
      <c r="Q157" s="236"/>
      <c r="R157" s="236"/>
      <c r="S157" s="236"/>
      <c r="T157" s="23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8" t="s">
        <v>139</v>
      </c>
      <c r="AU157" s="238" t="s">
        <v>79</v>
      </c>
      <c r="AV157" s="14" t="s">
        <v>77</v>
      </c>
      <c r="AW157" s="14" t="s">
        <v>33</v>
      </c>
      <c r="AX157" s="14" t="s">
        <v>72</v>
      </c>
      <c r="AY157" s="238" t="s">
        <v>128</v>
      </c>
    </row>
    <row r="158" s="14" customFormat="1">
      <c r="A158" s="14"/>
      <c r="B158" s="229"/>
      <c r="C158" s="230"/>
      <c r="D158" s="219" t="s">
        <v>139</v>
      </c>
      <c r="E158" s="231" t="s">
        <v>19</v>
      </c>
      <c r="F158" s="232" t="s">
        <v>199</v>
      </c>
      <c r="G158" s="230"/>
      <c r="H158" s="231" t="s">
        <v>19</v>
      </c>
      <c r="I158" s="233"/>
      <c r="J158" s="230"/>
      <c r="K158" s="230"/>
      <c r="L158" s="234"/>
      <c r="M158" s="235"/>
      <c r="N158" s="236"/>
      <c r="O158" s="236"/>
      <c r="P158" s="236"/>
      <c r="Q158" s="236"/>
      <c r="R158" s="236"/>
      <c r="S158" s="236"/>
      <c r="T158" s="23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8" t="s">
        <v>139</v>
      </c>
      <c r="AU158" s="238" t="s">
        <v>79</v>
      </c>
      <c r="AV158" s="14" t="s">
        <v>77</v>
      </c>
      <c r="AW158" s="14" t="s">
        <v>33</v>
      </c>
      <c r="AX158" s="14" t="s">
        <v>72</v>
      </c>
      <c r="AY158" s="238" t="s">
        <v>128</v>
      </c>
    </row>
    <row r="159" s="13" customFormat="1">
      <c r="A159" s="13"/>
      <c r="B159" s="217"/>
      <c r="C159" s="218"/>
      <c r="D159" s="219" t="s">
        <v>139</v>
      </c>
      <c r="E159" s="220" t="s">
        <v>19</v>
      </c>
      <c r="F159" s="221" t="s">
        <v>200</v>
      </c>
      <c r="G159" s="218"/>
      <c r="H159" s="222">
        <v>7.1319999999999997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139</v>
      </c>
      <c r="AU159" s="228" t="s">
        <v>79</v>
      </c>
      <c r="AV159" s="13" t="s">
        <v>79</v>
      </c>
      <c r="AW159" s="13" t="s">
        <v>33</v>
      </c>
      <c r="AX159" s="13" t="s">
        <v>72</v>
      </c>
      <c r="AY159" s="228" t="s">
        <v>128</v>
      </c>
    </row>
    <row r="160" s="13" customFormat="1">
      <c r="A160" s="13"/>
      <c r="B160" s="217"/>
      <c r="C160" s="218"/>
      <c r="D160" s="219" t="s">
        <v>139</v>
      </c>
      <c r="E160" s="220" t="s">
        <v>19</v>
      </c>
      <c r="F160" s="221" t="s">
        <v>158</v>
      </c>
      <c r="G160" s="218"/>
      <c r="H160" s="222">
        <v>0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8" t="s">
        <v>139</v>
      </c>
      <c r="AU160" s="228" t="s">
        <v>79</v>
      </c>
      <c r="AV160" s="13" t="s">
        <v>79</v>
      </c>
      <c r="AW160" s="13" t="s">
        <v>33</v>
      </c>
      <c r="AX160" s="13" t="s">
        <v>72</v>
      </c>
      <c r="AY160" s="228" t="s">
        <v>128</v>
      </c>
    </row>
    <row r="161" s="14" customFormat="1">
      <c r="A161" s="14"/>
      <c r="B161" s="229"/>
      <c r="C161" s="230"/>
      <c r="D161" s="219" t="s">
        <v>139</v>
      </c>
      <c r="E161" s="231" t="s">
        <v>19</v>
      </c>
      <c r="F161" s="232" t="s">
        <v>201</v>
      </c>
      <c r="G161" s="230"/>
      <c r="H161" s="231" t="s">
        <v>19</v>
      </c>
      <c r="I161" s="233"/>
      <c r="J161" s="230"/>
      <c r="K161" s="230"/>
      <c r="L161" s="234"/>
      <c r="M161" s="235"/>
      <c r="N161" s="236"/>
      <c r="O161" s="236"/>
      <c r="P161" s="236"/>
      <c r="Q161" s="236"/>
      <c r="R161" s="236"/>
      <c r="S161" s="236"/>
      <c r="T161" s="23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8" t="s">
        <v>139</v>
      </c>
      <c r="AU161" s="238" t="s">
        <v>79</v>
      </c>
      <c r="AV161" s="14" t="s">
        <v>77</v>
      </c>
      <c r="AW161" s="14" t="s">
        <v>33</v>
      </c>
      <c r="AX161" s="14" t="s">
        <v>72</v>
      </c>
      <c r="AY161" s="238" t="s">
        <v>128</v>
      </c>
    </row>
    <row r="162" s="13" customFormat="1">
      <c r="A162" s="13"/>
      <c r="B162" s="217"/>
      <c r="C162" s="218"/>
      <c r="D162" s="219" t="s">
        <v>139</v>
      </c>
      <c r="E162" s="220" t="s">
        <v>19</v>
      </c>
      <c r="F162" s="221" t="s">
        <v>202</v>
      </c>
      <c r="G162" s="218"/>
      <c r="H162" s="222">
        <v>10.619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8" t="s">
        <v>139</v>
      </c>
      <c r="AU162" s="228" t="s">
        <v>79</v>
      </c>
      <c r="AV162" s="13" t="s">
        <v>79</v>
      </c>
      <c r="AW162" s="13" t="s">
        <v>33</v>
      </c>
      <c r="AX162" s="13" t="s">
        <v>72</v>
      </c>
      <c r="AY162" s="228" t="s">
        <v>128</v>
      </c>
    </row>
    <row r="163" s="13" customFormat="1">
      <c r="A163" s="13"/>
      <c r="B163" s="217"/>
      <c r="C163" s="218"/>
      <c r="D163" s="219" t="s">
        <v>139</v>
      </c>
      <c r="E163" s="220" t="s">
        <v>19</v>
      </c>
      <c r="F163" s="221" t="s">
        <v>151</v>
      </c>
      <c r="G163" s="218"/>
      <c r="H163" s="222">
        <v>-1.5760000000000001</v>
      </c>
      <c r="I163" s="223"/>
      <c r="J163" s="218"/>
      <c r="K163" s="218"/>
      <c r="L163" s="224"/>
      <c r="M163" s="225"/>
      <c r="N163" s="226"/>
      <c r="O163" s="226"/>
      <c r="P163" s="226"/>
      <c r="Q163" s="226"/>
      <c r="R163" s="226"/>
      <c r="S163" s="226"/>
      <c r="T163" s="22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8" t="s">
        <v>139</v>
      </c>
      <c r="AU163" s="228" t="s">
        <v>79</v>
      </c>
      <c r="AV163" s="13" t="s">
        <v>79</v>
      </c>
      <c r="AW163" s="13" t="s">
        <v>33</v>
      </c>
      <c r="AX163" s="13" t="s">
        <v>72</v>
      </c>
      <c r="AY163" s="228" t="s">
        <v>128</v>
      </c>
    </row>
    <row r="164" s="14" customFormat="1">
      <c r="A164" s="14"/>
      <c r="B164" s="229"/>
      <c r="C164" s="230"/>
      <c r="D164" s="219" t="s">
        <v>139</v>
      </c>
      <c r="E164" s="231" t="s">
        <v>19</v>
      </c>
      <c r="F164" s="232" t="s">
        <v>203</v>
      </c>
      <c r="G164" s="230"/>
      <c r="H164" s="231" t="s">
        <v>19</v>
      </c>
      <c r="I164" s="233"/>
      <c r="J164" s="230"/>
      <c r="K164" s="230"/>
      <c r="L164" s="234"/>
      <c r="M164" s="235"/>
      <c r="N164" s="236"/>
      <c r="O164" s="236"/>
      <c r="P164" s="236"/>
      <c r="Q164" s="236"/>
      <c r="R164" s="236"/>
      <c r="S164" s="236"/>
      <c r="T164" s="23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8" t="s">
        <v>139</v>
      </c>
      <c r="AU164" s="238" t="s">
        <v>79</v>
      </c>
      <c r="AV164" s="14" t="s">
        <v>77</v>
      </c>
      <c r="AW164" s="14" t="s">
        <v>33</v>
      </c>
      <c r="AX164" s="14" t="s">
        <v>72</v>
      </c>
      <c r="AY164" s="238" t="s">
        <v>128</v>
      </c>
    </row>
    <row r="165" s="13" customFormat="1">
      <c r="A165" s="13"/>
      <c r="B165" s="217"/>
      <c r="C165" s="218"/>
      <c r="D165" s="219" t="s">
        <v>139</v>
      </c>
      <c r="E165" s="220" t="s">
        <v>19</v>
      </c>
      <c r="F165" s="221" t="s">
        <v>204</v>
      </c>
      <c r="G165" s="218"/>
      <c r="H165" s="222">
        <v>4.3239999999999998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8" t="s">
        <v>139</v>
      </c>
      <c r="AU165" s="228" t="s">
        <v>79</v>
      </c>
      <c r="AV165" s="13" t="s">
        <v>79</v>
      </c>
      <c r="AW165" s="13" t="s">
        <v>33</v>
      </c>
      <c r="AX165" s="13" t="s">
        <v>72</v>
      </c>
      <c r="AY165" s="228" t="s">
        <v>128</v>
      </c>
    </row>
    <row r="166" s="13" customFormat="1">
      <c r="A166" s="13"/>
      <c r="B166" s="217"/>
      <c r="C166" s="218"/>
      <c r="D166" s="219" t="s">
        <v>139</v>
      </c>
      <c r="E166" s="220" t="s">
        <v>19</v>
      </c>
      <c r="F166" s="221" t="s">
        <v>158</v>
      </c>
      <c r="G166" s="218"/>
      <c r="H166" s="222">
        <v>0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139</v>
      </c>
      <c r="AU166" s="228" t="s">
        <v>79</v>
      </c>
      <c r="AV166" s="13" t="s">
        <v>79</v>
      </c>
      <c r="AW166" s="13" t="s">
        <v>33</v>
      </c>
      <c r="AX166" s="13" t="s">
        <v>72</v>
      </c>
      <c r="AY166" s="228" t="s">
        <v>128</v>
      </c>
    </row>
    <row r="167" s="14" customFormat="1">
      <c r="A167" s="14"/>
      <c r="B167" s="229"/>
      <c r="C167" s="230"/>
      <c r="D167" s="219" t="s">
        <v>139</v>
      </c>
      <c r="E167" s="231" t="s">
        <v>19</v>
      </c>
      <c r="F167" s="232" t="s">
        <v>205</v>
      </c>
      <c r="G167" s="230"/>
      <c r="H167" s="231" t="s">
        <v>19</v>
      </c>
      <c r="I167" s="233"/>
      <c r="J167" s="230"/>
      <c r="K167" s="230"/>
      <c r="L167" s="234"/>
      <c r="M167" s="235"/>
      <c r="N167" s="236"/>
      <c r="O167" s="236"/>
      <c r="P167" s="236"/>
      <c r="Q167" s="236"/>
      <c r="R167" s="236"/>
      <c r="S167" s="236"/>
      <c r="T167" s="23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8" t="s">
        <v>139</v>
      </c>
      <c r="AU167" s="238" t="s">
        <v>79</v>
      </c>
      <c r="AV167" s="14" t="s">
        <v>77</v>
      </c>
      <c r="AW167" s="14" t="s">
        <v>33</v>
      </c>
      <c r="AX167" s="14" t="s">
        <v>72</v>
      </c>
      <c r="AY167" s="238" t="s">
        <v>128</v>
      </c>
    </row>
    <row r="168" s="13" customFormat="1">
      <c r="A168" s="13"/>
      <c r="B168" s="217"/>
      <c r="C168" s="218"/>
      <c r="D168" s="219" t="s">
        <v>139</v>
      </c>
      <c r="E168" s="220" t="s">
        <v>19</v>
      </c>
      <c r="F168" s="221" t="s">
        <v>206</v>
      </c>
      <c r="G168" s="218"/>
      <c r="H168" s="222">
        <v>2.4529999999999998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8" t="s">
        <v>139</v>
      </c>
      <c r="AU168" s="228" t="s">
        <v>79</v>
      </c>
      <c r="AV168" s="13" t="s">
        <v>79</v>
      </c>
      <c r="AW168" s="13" t="s">
        <v>33</v>
      </c>
      <c r="AX168" s="13" t="s">
        <v>72</v>
      </c>
      <c r="AY168" s="228" t="s">
        <v>128</v>
      </c>
    </row>
    <row r="169" s="13" customFormat="1">
      <c r="A169" s="13"/>
      <c r="B169" s="217"/>
      <c r="C169" s="218"/>
      <c r="D169" s="219" t="s">
        <v>139</v>
      </c>
      <c r="E169" s="220" t="s">
        <v>19</v>
      </c>
      <c r="F169" s="221" t="s">
        <v>158</v>
      </c>
      <c r="G169" s="218"/>
      <c r="H169" s="222">
        <v>0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139</v>
      </c>
      <c r="AU169" s="228" t="s">
        <v>79</v>
      </c>
      <c r="AV169" s="13" t="s">
        <v>79</v>
      </c>
      <c r="AW169" s="13" t="s">
        <v>33</v>
      </c>
      <c r="AX169" s="13" t="s">
        <v>72</v>
      </c>
      <c r="AY169" s="228" t="s">
        <v>128</v>
      </c>
    </row>
    <row r="170" s="2" customFormat="1" ht="49.05" customHeight="1">
      <c r="A170" s="38"/>
      <c r="B170" s="39"/>
      <c r="C170" s="198" t="s">
        <v>207</v>
      </c>
      <c r="D170" s="198" t="s">
        <v>131</v>
      </c>
      <c r="E170" s="199" t="s">
        <v>208</v>
      </c>
      <c r="F170" s="200" t="s">
        <v>209</v>
      </c>
      <c r="G170" s="201" t="s">
        <v>145</v>
      </c>
      <c r="H170" s="202">
        <v>266.91000000000003</v>
      </c>
      <c r="I170" s="203"/>
      <c r="J170" s="204">
        <f>ROUND(I170*H170,2)</f>
        <v>0</v>
      </c>
      <c r="K170" s="205"/>
      <c r="L170" s="44"/>
      <c r="M170" s="206" t="s">
        <v>19</v>
      </c>
      <c r="N170" s="207" t="s">
        <v>43</v>
      </c>
      <c r="O170" s="84"/>
      <c r="P170" s="208">
        <f>O170*H170</f>
        <v>0</v>
      </c>
      <c r="Q170" s="208">
        <v>0.017000000000000001</v>
      </c>
      <c r="R170" s="208">
        <f>Q170*H170</f>
        <v>4.5374700000000008</v>
      </c>
      <c r="S170" s="208">
        <v>0</v>
      </c>
      <c r="T170" s="20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0" t="s">
        <v>135</v>
      </c>
      <c r="AT170" s="210" t="s">
        <v>131</v>
      </c>
      <c r="AU170" s="210" t="s">
        <v>79</v>
      </c>
      <c r="AY170" s="17" t="s">
        <v>128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7" t="s">
        <v>77</v>
      </c>
      <c r="BK170" s="211">
        <f>ROUND(I170*H170,2)</f>
        <v>0</v>
      </c>
      <c r="BL170" s="17" t="s">
        <v>135</v>
      </c>
      <c r="BM170" s="210" t="s">
        <v>210</v>
      </c>
    </row>
    <row r="171" s="2" customFormat="1">
      <c r="A171" s="38"/>
      <c r="B171" s="39"/>
      <c r="C171" s="40"/>
      <c r="D171" s="212" t="s">
        <v>137</v>
      </c>
      <c r="E171" s="40"/>
      <c r="F171" s="213" t="s">
        <v>211</v>
      </c>
      <c r="G171" s="40"/>
      <c r="H171" s="40"/>
      <c r="I171" s="214"/>
      <c r="J171" s="40"/>
      <c r="K171" s="40"/>
      <c r="L171" s="44"/>
      <c r="M171" s="215"/>
      <c r="N171" s="216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137</v>
      </c>
      <c r="AU171" s="17" t="s">
        <v>79</v>
      </c>
    </row>
    <row r="172" s="14" customFormat="1">
      <c r="A172" s="14"/>
      <c r="B172" s="229"/>
      <c r="C172" s="230"/>
      <c r="D172" s="219" t="s">
        <v>139</v>
      </c>
      <c r="E172" s="231" t="s">
        <v>19</v>
      </c>
      <c r="F172" s="232" t="s">
        <v>199</v>
      </c>
      <c r="G172" s="230"/>
      <c r="H172" s="231" t="s">
        <v>19</v>
      </c>
      <c r="I172" s="233"/>
      <c r="J172" s="230"/>
      <c r="K172" s="230"/>
      <c r="L172" s="234"/>
      <c r="M172" s="235"/>
      <c r="N172" s="236"/>
      <c r="O172" s="236"/>
      <c r="P172" s="236"/>
      <c r="Q172" s="236"/>
      <c r="R172" s="236"/>
      <c r="S172" s="236"/>
      <c r="T172" s="23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8" t="s">
        <v>139</v>
      </c>
      <c r="AU172" s="238" t="s">
        <v>79</v>
      </c>
      <c r="AV172" s="14" t="s">
        <v>77</v>
      </c>
      <c r="AW172" s="14" t="s">
        <v>33</v>
      </c>
      <c r="AX172" s="14" t="s">
        <v>72</v>
      </c>
      <c r="AY172" s="238" t="s">
        <v>128</v>
      </c>
    </row>
    <row r="173" s="13" customFormat="1">
      <c r="A173" s="13"/>
      <c r="B173" s="217"/>
      <c r="C173" s="218"/>
      <c r="D173" s="219" t="s">
        <v>139</v>
      </c>
      <c r="E173" s="220" t="s">
        <v>19</v>
      </c>
      <c r="F173" s="221" t="s">
        <v>212</v>
      </c>
      <c r="G173" s="218"/>
      <c r="H173" s="222">
        <v>184.35900000000001</v>
      </c>
      <c r="I173" s="223"/>
      <c r="J173" s="218"/>
      <c r="K173" s="218"/>
      <c r="L173" s="224"/>
      <c r="M173" s="225"/>
      <c r="N173" s="226"/>
      <c r="O173" s="226"/>
      <c r="P173" s="226"/>
      <c r="Q173" s="226"/>
      <c r="R173" s="226"/>
      <c r="S173" s="226"/>
      <c r="T173" s="22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8" t="s">
        <v>139</v>
      </c>
      <c r="AU173" s="228" t="s">
        <v>79</v>
      </c>
      <c r="AV173" s="13" t="s">
        <v>79</v>
      </c>
      <c r="AW173" s="13" t="s">
        <v>33</v>
      </c>
      <c r="AX173" s="13" t="s">
        <v>72</v>
      </c>
      <c r="AY173" s="228" t="s">
        <v>128</v>
      </c>
    </row>
    <row r="174" s="13" customFormat="1">
      <c r="A174" s="13"/>
      <c r="B174" s="217"/>
      <c r="C174" s="218"/>
      <c r="D174" s="219" t="s">
        <v>139</v>
      </c>
      <c r="E174" s="220" t="s">
        <v>19</v>
      </c>
      <c r="F174" s="221" t="s">
        <v>213</v>
      </c>
      <c r="G174" s="218"/>
      <c r="H174" s="222">
        <v>-23.068999999999999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139</v>
      </c>
      <c r="AU174" s="228" t="s">
        <v>79</v>
      </c>
      <c r="AV174" s="13" t="s">
        <v>79</v>
      </c>
      <c r="AW174" s="13" t="s">
        <v>33</v>
      </c>
      <c r="AX174" s="13" t="s">
        <v>72</v>
      </c>
      <c r="AY174" s="228" t="s">
        <v>128</v>
      </c>
    </row>
    <row r="175" s="13" customFormat="1">
      <c r="A175" s="13"/>
      <c r="B175" s="217"/>
      <c r="C175" s="218"/>
      <c r="D175" s="219" t="s">
        <v>139</v>
      </c>
      <c r="E175" s="220" t="s">
        <v>19</v>
      </c>
      <c r="F175" s="221" t="s">
        <v>214</v>
      </c>
      <c r="G175" s="218"/>
      <c r="H175" s="222">
        <v>12.464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8" t="s">
        <v>139</v>
      </c>
      <c r="AU175" s="228" t="s">
        <v>79</v>
      </c>
      <c r="AV175" s="13" t="s">
        <v>79</v>
      </c>
      <c r="AW175" s="13" t="s">
        <v>33</v>
      </c>
      <c r="AX175" s="13" t="s">
        <v>72</v>
      </c>
      <c r="AY175" s="228" t="s">
        <v>128</v>
      </c>
    </row>
    <row r="176" s="14" customFormat="1">
      <c r="A176" s="14"/>
      <c r="B176" s="229"/>
      <c r="C176" s="230"/>
      <c r="D176" s="219" t="s">
        <v>139</v>
      </c>
      <c r="E176" s="231" t="s">
        <v>19</v>
      </c>
      <c r="F176" s="232" t="s">
        <v>215</v>
      </c>
      <c r="G176" s="230"/>
      <c r="H176" s="231" t="s">
        <v>19</v>
      </c>
      <c r="I176" s="233"/>
      <c r="J176" s="230"/>
      <c r="K176" s="230"/>
      <c r="L176" s="234"/>
      <c r="M176" s="235"/>
      <c r="N176" s="236"/>
      <c r="O176" s="236"/>
      <c r="P176" s="236"/>
      <c r="Q176" s="236"/>
      <c r="R176" s="236"/>
      <c r="S176" s="236"/>
      <c r="T176" s="23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8" t="s">
        <v>139</v>
      </c>
      <c r="AU176" s="238" t="s">
        <v>79</v>
      </c>
      <c r="AV176" s="14" t="s">
        <v>77</v>
      </c>
      <c r="AW176" s="14" t="s">
        <v>33</v>
      </c>
      <c r="AX176" s="14" t="s">
        <v>72</v>
      </c>
      <c r="AY176" s="238" t="s">
        <v>128</v>
      </c>
    </row>
    <row r="177" s="13" customFormat="1">
      <c r="A177" s="13"/>
      <c r="B177" s="217"/>
      <c r="C177" s="218"/>
      <c r="D177" s="219" t="s">
        <v>139</v>
      </c>
      <c r="E177" s="220" t="s">
        <v>19</v>
      </c>
      <c r="F177" s="221" t="s">
        <v>216</v>
      </c>
      <c r="G177" s="218"/>
      <c r="H177" s="222">
        <v>86.397999999999996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139</v>
      </c>
      <c r="AU177" s="228" t="s">
        <v>79</v>
      </c>
      <c r="AV177" s="13" t="s">
        <v>79</v>
      </c>
      <c r="AW177" s="13" t="s">
        <v>33</v>
      </c>
      <c r="AX177" s="13" t="s">
        <v>72</v>
      </c>
      <c r="AY177" s="228" t="s">
        <v>128</v>
      </c>
    </row>
    <row r="178" s="13" customFormat="1">
      <c r="A178" s="13"/>
      <c r="B178" s="217"/>
      <c r="C178" s="218"/>
      <c r="D178" s="219" t="s">
        <v>139</v>
      </c>
      <c r="E178" s="220" t="s">
        <v>19</v>
      </c>
      <c r="F178" s="221" t="s">
        <v>217</v>
      </c>
      <c r="G178" s="218"/>
      <c r="H178" s="222">
        <v>-10.069000000000001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8" t="s">
        <v>139</v>
      </c>
      <c r="AU178" s="228" t="s">
        <v>79</v>
      </c>
      <c r="AV178" s="13" t="s">
        <v>79</v>
      </c>
      <c r="AW178" s="13" t="s">
        <v>33</v>
      </c>
      <c r="AX178" s="13" t="s">
        <v>72</v>
      </c>
      <c r="AY178" s="228" t="s">
        <v>128</v>
      </c>
    </row>
    <row r="179" s="13" customFormat="1">
      <c r="A179" s="13"/>
      <c r="B179" s="217"/>
      <c r="C179" s="218"/>
      <c r="D179" s="219" t="s">
        <v>139</v>
      </c>
      <c r="E179" s="220" t="s">
        <v>19</v>
      </c>
      <c r="F179" s="221" t="s">
        <v>218</v>
      </c>
      <c r="G179" s="218"/>
      <c r="H179" s="222">
        <v>4.9029999999999996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139</v>
      </c>
      <c r="AU179" s="228" t="s">
        <v>79</v>
      </c>
      <c r="AV179" s="13" t="s">
        <v>79</v>
      </c>
      <c r="AW179" s="13" t="s">
        <v>33</v>
      </c>
      <c r="AX179" s="13" t="s">
        <v>72</v>
      </c>
      <c r="AY179" s="228" t="s">
        <v>128</v>
      </c>
    </row>
    <row r="180" s="14" customFormat="1">
      <c r="A180" s="14"/>
      <c r="B180" s="229"/>
      <c r="C180" s="230"/>
      <c r="D180" s="219" t="s">
        <v>139</v>
      </c>
      <c r="E180" s="231" t="s">
        <v>19</v>
      </c>
      <c r="F180" s="232" t="s">
        <v>201</v>
      </c>
      <c r="G180" s="230"/>
      <c r="H180" s="231" t="s">
        <v>19</v>
      </c>
      <c r="I180" s="233"/>
      <c r="J180" s="230"/>
      <c r="K180" s="230"/>
      <c r="L180" s="234"/>
      <c r="M180" s="235"/>
      <c r="N180" s="236"/>
      <c r="O180" s="236"/>
      <c r="P180" s="236"/>
      <c r="Q180" s="236"/>
      <c r="R180" s="236"/>
      <c r="S180" s="236"/>
      <c r="T180" s="23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8" t="s">
        <v>139</v>
      </c>
      <c r="AU180" s="238" t="s">
        <v>79</v>
      </c>
      <c r="AV180" s="14" t="s">
        <v>77</v>
      </c>
      <c r="AW180" s="14" t="s">
        <v>33</v>
      </c>
      <c r="AX180" s="14" t="s">
        <v>72</v>
      </c>
      <c r="AY180" s="238" t="s">
        <v>128</v>
      </c>
    </row>
    <row r="181" s="13" customFormat="1">
      <c r="A181" s="13"/>
      <c r="B181" s="217"/>
      <c r="C181" s="218"/>
      <c r="D181" s="219" t="s">
        <v>139</v>
      </c>
      <c r="E181" s="220" t="s">
        <v>19</v>
      </c>
      <c r="F181" s="221" t="s">
        <v>219</v>
      </c>
      <c r="G181" s="218"/>
      <c r="H181" s="222">
        <v>5.7690000000000001</v>
      </c>
      <c r="I181" s="223"/>
      <c r="J181" s="218"/>
      <c r="K181" s="218"/>
      <c r="L181" s="224"/>
      <c r="M181" s="225"/>
      <c r="N181" s="226"/>
      <c r="O181" s="226"/>
      <c r="P181" s="226"/>
      <c r="Q181" s="226"/>
      <c r="R181" s="226"/>
      <c r="S181" s="226"/>
      <c r="T181" s="22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8" t="s">
        <v>139</v>
      </c>
      <c r="AU181" s="228" t="s">
        <v>79</v>
      </c>
      <c r="AV181" s="13" t="s">
        <v>79</v>
      </c>
      <c r="AW181" s="13" t="s">
        <v>33</v>
      </c>
      <c r="AX181" s="13" t="s">
        <v>72</v>
      </c>
      <c r="AY181" s="228" t="s">
        <v>128</v>
      </c>
    </row>
    <row r="182" s="13" customFormat="1">
      <c r="A182" s="13"/>
      <c r="B182" s="217"/>
      <c r="C182" s="218"/>
      <c r="D182" s="219" t="s">
        <v>139</v>
      </c>
      <c r="E182" s="220" t="s">
        <v>19</v>
      </c>
      <c r="F182" s="221" t="s">
        <v>220</v>
      </c>
      <c r="G182" s="218"/>
      <c r="H182" s="222">
        <v>-0.495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8" t="s">
        <v>139</v>
      </c>
      <c r="AU182" s="228" t="s">
        <v>79</v>
      </c>
      <c r="AV182" s="13" t="s">
        <v>79</v>
      </c>
      <c r="AW182" s="13" t="s">
        <v>33</v>
      </c>
      <c r="AX182" s="13" t="s">
        <v>72</v>
      </c>
      <c r="AY182" s="228" t="s">
        <v>128</v>
      </c>
    </row>
    <row r="183" s="13" customFormat="1">
      <c r="A183" s="13"/>
      <c r="B183" s="217"/>
      <c r="C183" s="218"/>
      <c r="D183" s="219" t="s">
        <v>139</v>
      </c>
      <c r="E183" s="220" t="s">
        <v>19</v>
      </c>
      <c r="F183" s="221" t="s">
        <v>221</v>
      </c>
      <c r="G183" s="218"/>
      <c r="H183" s="222">
        <v>0.57999999999999996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8" t="s">
        <v>139</v>
      </c>
      <c r="AU183" s="228" t="s">
        <v>79</v>
      </c>
      <c r="AV183" s="13" t="s">
        <v>79</v>
      </c>
      <c r="AW183" s="13" t="s">
        <v>33</v>
      </c>
      <c r="AX183" s="13" t="s">
        <v>72</v>
      </c>
      <c r="AY183" s="228" t="s">
        <v>128</v>
      </c>
    </row>
    <row r="184" s="14" customFormat="1">
      <c r="A184" s="14"/>
      <c r="B184" s="229"/>
      <c r="C184" s="230"/>
      <c r="D184" s="219" t="s">
        <v>139</v>
      </c>
      <c r="E184" s="231" t="s">
        <v>19</v>
      </c>
      <c r="F184" s="232" t="s">
        <v>203</v>
      </c>
      <c r="G184" s="230"/>
      <c r="H184" s="231" t="s">
        <v>19</v>
      </c>
      <c r="I184" s="233"/>
      <c r="J184" s="230"/>
      <c r="K184" s="230"/>
      <c r="L184" s="234"/>
      <c r="M184" s="235"/>
      <c r="N184" s="236"/>
      <c r="O184" s="236"/>
      <c r="P184" s="236"/>
      <c r="Q184" s="236"/>
      <c r="R184" s="236"/>
      <c r="S184" s="236"/>
      <c r="T184" s="23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8" t="s">
        <v>139</v>
      </c>
      <c r="AU184" s="238" t="s">
        <v>79</v>
      </c>
      <c r="AV184" s="14" t="s">
        <v>77</v>
      </c>
      <c r="AW184" s="14" t="s">
        <v>33</v>
      </c>
      <c r="AX184" s="14" t="s">
        <v>72</v>
      </c>
      <c r="AY184" s="238" t="s">
        <v>128</v>
      </c>
    </row>
    <row r="185" s="13" customFormat="1">
      <c r="A185" s="13"/>
      <c r="B185" s="217"/>
      <c r="C185" s="218"/>
      <c r="D185" s="219" t="s">
        <v>139</v>
      </c>
      <c r="E185" s="220" t="s">
        <v>19</v>
      </c>
      <c r="F185" s="221" t="s">
        <v>222</v>
      </c>
      <c r="G185" s="218"/>
      <c r="H185" s="222">
        <v>1.958</v>
      </c>
      <c r="I185" s="223"/>
      <c r="J185" s="218"/>
      <c r="K185" s="218"/>
      <c r="L185" s="224"/>
      <c r="M185" s="225"/>
      <c r="N185" s="226"/>
      <c r="O185" s="226"/>
      <c r="P185" s="226"/>
      <c r="Q185" s="226"/>
      <c r="R185" s="226"/>
      <c r="S185" s="226"/>
      <c r="T185" s="22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8" t="s">
        <v>139</v>
      </c>
      <c r="AU185" s="228" t="s">
        <v>79</v>
      </c>
      <c r="AV185" s="13" t="s">
        <v>79</v>
      </c>
      <c r="AW185" s="13" t="s">
        <v>33</v>
      </c>
      <c r="AX185" s="13" t="s">
        <v>72</v>
      </c>
      <c r="AY185" s="228" t="s">
        <v>128</v>
      </c>
    </row>
    <row r="186" s="13" customFormat="1">
      <c r="A186" s="13"/>
      <c r="B186" s="217"/>
      <c r="C186" s="218"/>
      <c r="D186" s="219" t="s">
        <v>139</v>
      </c>
      <c r="E186" s="220" t="s">
        <v>19</v>
      </c>
      <c r="F186" s="221" t="s">
        <v>158</v>
      </c>
      <c r="G186" s="218"/>
      <c r="H186" s="222">
        <v>0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8" t="s">
        <v>139</v>
      </c>
      <c r="AU186" s="228" t="s">
        <v>79</v>
      </c>
      <c r="AV186" s="13" t="s">
        <v>79</v>
      </c>
      <c r="AW186" s="13" t="s">
        <v>33</v>
      </c>
      <c r="AX186" s="13" t="s">
        <v>72</v>
      </c>
      <c r="AY186" s="228" t="s">
        <v>128</v>
      </c>
    </row>
    <row r="187" s="13" customFormat="1">
      <c r="A187" s="13"/>
      <c r="B187" s="217"/>
      <c r="C187" s="218"/>
      <c r="D187" s="219" t="s">
        <v>139</v>
      </c>
      <c r="E187" s="220" t="s">
        <v>19</v>
      </c>
      <c r="F187" s="221" t="s">
        <v>223</v>
      </c>
      <c r="G187" s="218"/>
      <c r="H187" s="222">
        <v>0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8" t="s">
        <v>139</v>
      </c>
      <c r="AU187" s="228" t="s">
        <v>79</v>
      </c>
      <c r="AV187" s="13" t="s">
        <v>79</v>
      </c>
      <c r="AW187" s="13" t="s">
        <v>33</v>
      </c>
      <c r="AX187" s="13" t="s">
        <v>72</v>
      </c>
      <c r="AY187" s="228" t="s">
        <v>128</v>
      </c>
    </row>
    <row r="188" s="14" customFormat="1">
      <c r="A188" s="14"/>
      <c r="B188" s="229"/>
      <c r="C188" s="230"/>
      <c r="D188" s="219" t="s">
        <v>139</v>
      </c>
      <c r="E188" s="231" t="s">
        <v>19</v>
      </c>
      <c r="F188" s="232" t="s">
        <v>205</v>
      </c>
      <c r="G188" s="230"/>
      <c r="H188" s="231" t="s">
        <v>19</v>
      </c>
      <c r="I188" s="233"/>
      <c r="J188" s="230"/>
      <c r="K188" s="230"/>
      <c r="L188" s="234"/>
      <c r="M188" s="235"/>
      <c r="N188" s="236"/>
      <c r="O188" s="236"/>
      <c r="P188" s="236"/>
      <c r="Q188" s="236"/>
      <c r="R188" s="236"/>
      <c r="S188" s="236"/>
      <c r="T188" s="23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38" t="s">
        <v>139</v>
      </c>
      <c r="AU188" s="238" t="s">
        <v>79</v>
      </c>
      <c r="AV188" s="14" t="s">
        <v>77</v>
      </c>
      <c r="AW188" s="14" t="s">
        <v>33</v>
      </c>
      <c r="AX188" s="14" t="s">
        <v>72</v>
      </c>
      <c r="AY188" s="238" t="s">
        <v>128</v>
      </c>
    </row>
    <row r="189" s="13" customFormat="1">
      <c r="A189" s="13"/>
      <c r="B189" s="217"/>
      <c r="C189" s="218"/>
      <c r="D189" s="219" t="s">
        <v>139</v>
      </c>
      <c r="E189" s="220" t="s">
        <v>19</v>
      </c>
      <c r="F189" s="221" t="s">
        <v>224</v>
      </c>
      <c r="G189" s="218"/>
      <c r="H189" s="222">
        <v>3.532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8" t="s">
        <v>139</v>
      </c>
      <c r="AU189" s="228" t="s">
        <v>79</v>
      </c>
      <c r="AV189" s="13" t="s">
        <v>79</v>
      </c>
      <c r="AW189" s="13" t="s">
        <v>33</v>
      </c>
      <c r="AX189" s="13" t="s">
        <v>72</v>
      </c>
      <c r="AY189" s="228" t="s">
        <v>128</v>
      </c>
    </row>
    <row r="190" s="13" customFormat="1">
      <c r="A190" s="13"/>
      <c r="B190" s="217"/>
      <c r="C190" s="218"/>
      <c r="D190" s="219" t="s">
        <v>139</v>
      </c>
      <c r="E190" s="220" t="s">
        <v>19</v>
      </c>
      <c r="F190" s="221" t="s">
        <v>225</v>
      </c>
      <c r="G190" s="218"/>
      <c r="H190" s="222">
        <v>0.57999999999999996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8" t="s">
        <v>139</v>
      </c>
      <c r="AU190" s="228" t="s">
        <v>79</v>
      </c>
      <c r="AV190" s="13" t="s">
        <v>79</v>
      </c>
      <c r="AW190" s="13" t="s">
        <v>33</v>
      </c>
      <c r="AX190" s="13" t="s">
        <v>72</v>
      </c>
      <c r="AY190" s="228" t="s">
        <v>128</v>
      </c>
    </row>
    <row r="191" s="2" customFormat="1" ht="37.8" customHeight="1">
      <c r="A191" s="38"/>
      <c r="B191" s="39"/>
      <c r="C191" s="198" t="s">
        <v>226</v>
      </c>
      <c r="D191" s="198" t="s">
        <v>131</v>
      </c>
      <c r="E191" s="199" t="s">
        <v>227</v>
      </c>
      <c r="F191" s="200" t="s">
        <v>228</v>
      </c>
      <c r="G191" s="201" t="s">
        <v>145</v>
      </c>
      <c r="H191" s="202">
        <v>17.204999999999998</v>
      </c>
      <c r="I191" s="203"/>
      <c r="J191" s="204">
        <f>ROUND(I191*H191,2)</f>
        <v>0</v>
      </c>
      <c r="K191" s="205"/>
      <c r="L191" s="44"/>
      <c r="M191" s="206" t="s">
        <v>19</v>
      </c>
      <c r="N191" s="207" t="s">
        <v>43</v>
      </c>
      <c r="O191" s="84"/>
      <c r="P191" s="208">
        <f>O191*H191</f>
        <v>0</v>
      </c>
      <c r="Q191" s="208">
        <v>0.021000000000000001</v>
      </c>
      <c r="R191" s="208">
        <f>Q191*H191</f>
        <v>0.36130499999999999</v>
      </c>
      <c r="S191" s="208">
        <v>0</v>
      </c>
      <c r="T191" s="20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0" t="s">
        <v>135</v>
      </c>
      <c r="AT191" s="210" t="s">
        <v>131</v>
      </c>
      <c r="AU191" s="210" t="s">
        <v>79</v>
      </c>
      <c r="AY191" s="17" t="s">
        <v>128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7" t="s">
        <v>77</v>
      </c>
      <c r="BK191" s="211">
        <f>ROUND(I191*H191,2)</f>
        <v>0</v>
      </c>
      <c r="BL191" s="17" t="s">
        <v>135</v>
      </c>
      <c r="BM191" s="210" t="s">
        <v>229</v>
      </c>
    </row>
    <row r="192" s="2" customFormat="1">
      <c r="A192" s="38"/>
      <c r="B192" s="39"/>
      <c r="C192" s="40"/>
      <c r="D192" s="212" t="s">
        <v>137</v>
      </c>
      <c r="E192" s="40"/>
      <c r="F192" s="213" t="s">
        <v>230</v>
      </c>
      <c r="G192" s="40"/>
      <c r="H192" s="40"/>
      <c r="I192" s="214"/>
      <c r="J192" s="40"/>
      <c r="K192" s="40"/>
      <c r="L192" s="44"/>
      <c r="M192" s="215"/>
      <c r="N192" s="216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137</v>
      </c>
      <c r="AU192" s="17" t="s">
        <v>79</v>
      </c>
    </row>
    <row r="193" s="14" customFormat="1">
      <c r="A193" s="14"/>
      <c r="B193" s="229"/>
      <c r="C193" s="230"/>
      <c r="D193" s="219" t="s">
        <v>139</v>
      </c>
      <c r="E193" s="231" t="s">
        <v>19</v>
      </c>
      <c r="F193" s="232" t="s">
        <v>178</v>
      </c>
      <c r="G193" s="230"/>
      <c r="H193" s="231" t="s">
        <v>19</v>
      </c>
      <c r="I193" s="233"/>
      <c r="J193" s="230"/>
      <c r="K193" s="230"/>
      <c r="L193" s="234"/>
      <c r="M193" s="235"/>
      <c r="N193" s="236"/>
      <c r="O193" s="236"/>
      <c r="P193" s="236"/>
      <c r="Q193" s="236"/>
      <c r="R193" s="236"/>
      <c r="S193" s="236"/>
      <c r="T193" s="23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8" t="s">
        <v>139</v>
      </c>
      <c r="AU193" s="238" t="s">
        <v>79</v>
      </c>
      <c r="AV193" s="14" t="s">
        <v>77</v>
      </c>
      <c r="AW193" s="14" t="s">
        <v>33</v>
      </c>
      <c r="AX193" s="14" t="s">
        <v>72</v>
      </c>
      <c r="AY193" s="238" t="s">
        <v>128</v>
      </c>
    </row>
    <row r="194" s="14" customFormat="1">
      <c r="A194" s="14"/>
      <c r="B194" s="229"/>
      <c r="C194" s="230"/>
      <c r="D194" s="219" t="s">
        <v>139</v>
      </c>
      <c r="E194" s="231" t="s">
        <v>19</v>
      </c>
      <c r="F194" s="232" t="s">
        <v>179</v>
      </c>
      <c r="G194" s="230"/>
      <c r="H194" s="231" t="s">
        <v>19</v>
      </c>
      <c r="I194" s="233"/>
      <c r="J194" s="230"/>
      <c r="K194" s="230"/>
      <c r="L194" s="234"/>
      <c r="M194" s="235"/>
      <c r="N194" s="236"/>
      <c r="O194" s="236"/>
      <c r="P194" s="236"/>
      <c r="Q194" s="236"/>
      <c r="R194" s="236"/>
      <c r="S194" s="236"/>
      <c r="T194" s="23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8" t="s">
        <v>139</v>
      </c>
      <c r="AU194" s="238" t="s">
        <v>79</v>
      </c>
      <c r="AV194" s="14" t="s">
        <v>77</v>
      </c>
      <c r="AW194" s="14" t="s">
        <v>33</v>
      </c>
      <c r="AX194" s="14" t="s">
        <v>72</v>
      </c>
      <c r="AY194" s="238" t="s">
        <v>128</v>
      </c>
    </row>
    <row r="195" s="13" customFormat="1">
      <c r="A195" s="13"/>
      <c r="B195" s="217"/>
      <c r="C195" s="218"/>
      <c r="D195" s="219" t="s">
        <v>139</v>
      </c>
      <c r="E195" s="220" t="s">
        <v>19</v>
      </c>
      <c r="F195" s="221" t="s">
        <v>180</v>
      </c>
      <c r="G195" s="218"/>
      <c r="H195" s="222">
        <v>8.1199999999999992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8" t="s">
        <v>139</v>
      </c>
      <c r="AU195" s="228" t="s">
        <v>79</v>
      </c>
      <c r="AV195" s="13" t="s">
        <v>79</v>
      </c>
      <c r="AW195" s="13" t="s">
        <v>33</v>
      </c>
      <c r="AX195" s="13" t="s">
        <v>72</v>
      </c>
      <c r="AY195" s="228" t="s">
        <v>128</v>
      </c>
    </row>
    <row r="196" s="13" customFormat="1">
      <c r="A196" s="13"/>
      <c r="B196" s="217"/>
      <c r="C196" s="218"/>
      <c r="D196" s="219" t="s">
        <v>139</v>
      </c>
      <c r="E196" s="220" t="s">
        <v>19</v>
      </c>
      <c r="F196" s="221" t="s">
        <v>181</v>
      </c>
      <c r="G196" s="218"/>
      <c r="H196" s="222">
        <v>-0.38500000000000001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8" t="s">
        <v>139</v>
      </c>
      <c r="AU196" s="228" t="s">
        <v>79</v>
      </c>
      <c r="AV196" s="13" t="s">
        <v>79</v>
      </c>
      <c r="AW196" s="13" t="s">
        <v>33</v>
      </c>
      <c r="AX196" s="13" t="s">
        <v>72</v>
      </c>
      <c r="AY196" s="228" t="s">
        <v>128</v>
      </c>
    </row>
    <row r="197" s="14" customFormat="1">
      <c r="A197" s="14"/>
      <c r="B197" s="229"/>
      <c r="C197" s="230"/>
      <c r="D197" s="219" t="s">
        <v>139</v>
      </c>
      <c r="E197" s="231" t="s">
        <v>19</v>
      </c>
      <c r="F197" s="232" t="s">
        <v>182</v>
      </c>
      <c r="G197" s="230"/>
      <c r="H197" s="231" t="s">
        <v>19</v>
      </c>
      <c r="I197" s="233"/>
      <c r="J197" s="230"/>
      <c r="K197" s="230"/>
      <c r="L197" s="234"/>
      <c r="M197" s="235"/>
      <c r="N197" s="236"/>
      <c r="O197" s="236"/>
      <c r="P197" s="236"/>
      <c r="Q197" s="236"/>
      <c r="R197" s="236"/>
      <c r="S197" s="236"/>
      <c r="T197" s="23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8" t="s">
        <v>139</v>
      </c>
      <c r="AU197" s="238" t="s">
        <v>79</v>
      </c>
      <c r="AV197" s="14" t="s">
        <v>77</v>
      </c>
      <c r="AW197" s="14" t="s">
        <v>33</v>
      </c>
      <c r="AX197" s="14" t="s">
        <v>72</v>
      </c>
      <c r="AY197" s="238" t="s">
        <v>128</v>
      </c>
    </row>
    <row r="198" s="13" customFormat="1">
      <c r="A198" s="13"/>
      <c r="B198" s="217"/>
      <c r="C198" s="218"/>
      <c r="D198" s="219" t="s">
        <v>139</v>
      </c>
      <c r="E198" s="220" t="s">
        <v>19</v>
      </c>
      <c r="F198" s="221" t="s">
        <v>183</v>
      </c>
      <c r="G198" s="218"/>
      <c r="H198" s="222">
        <v>9.4700000000000006</v>
      </c>
      <c r="I198" s="223"/>
      <c r="J198" s="218"/>
      <c r="K198" s="218"/>
      <c r="L198" s="224"/>
      <c r="M198" s="225"/>
      <c r="N198" s="226"/>
      <c r="O198" s="226"/>
      <c r="P198" s="226"/>
      <c r="Q198" s="226"/>
      <c r="R198" s="226"/>
      <c r="S198" s="226"/>
      <c r="T198" s="22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8" t="s">
        <v>139</v>
      </c>
      <c r="AU198" s="228" t="s">
        <v>79</v>
      </c>
      <c r="AV198" s="13" t="s">
        <v>79</v>
      </c>
      <c r="AW198" s="13" t="s">
        <v>33</v>
      </c>
      <c r="AX198" s="13" t="s">
        <v>72</v>
      </c>
      <c r="AY198" s="228" t="s">
        <v>128</v>
      </c>
    </row>
    <row r="199" s="13" customFormat="1">
      <c r="A199" s="13"/>
      <c r="B199" s="217"/>
      <c r="C199" s="218"/>
      <c r="D199" s="219" t="s">
        <v>139</v>
      </c>
      <c r="E199" s="220" t="s">
        <v>19</v>
      </c>
      <c r="F199" s="221" t="s">
        <v>158</v>
      </c>
      <c r="G199" s="218"/>
      <c r="H199" s="222">
        <v>0</v>
      </c>
      <c r="I199" s="223"/>
      <c r="J199" s="218"/>
      <c r="K199" s="218"/>
      <c r="L199" s="224"/>
      <c r="M199" s="225"/>
      <c r="N199" s="226"/>
      <c r="O199" s="226"/>
      <c r="P199" s="226"/>
      <c r="Q199" s="226"/>
      <c r="R199" s="226"/>
      <c r="S199" s="226"/>
      <c r="T199" s="22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8" t="s">
        <v>139</v>
      </c>
      <c r="AU199" s="228" t="s">
        <v>79</v>
      </c>
      <c r="AV199" s="13" t="s">
        <v>79</v>
      </c>
      <c r="AW199" s="13" t="s">
        <v>33</v>
      </c>
      <c r="AX199" s="13" t="s">
        <v>72</v>
      </c>
      <c r="AY199" s="228" t="s">
        <v>128</v>
      </c>
    </row>
    <row r="200" s="2" customFormat="1" ht="33" customHeight="1">
      <c r="A200" s="38"/>
      <c r="B200" s="39"/>
      <c r="C200" s="198" t="s">
        <v>231</v>
      </c>
      <c r="D200" s="198" t="s">
        <v>131</v>
      </c>
      <c r="E200" s="199" t="s">
        <v>232</v>
      </c>
      <c r="F200" s="200" t="s">
        <v>233</v>
      </c>
      <c r="G200" s="201" t="s">
        <v>145</v>
      </c>
      <c r="H200" s="202">
        <v>156.58000000000001</v>
      </c>
      <c r="I200" s="203"/>
      <c r="J200" s="204">
        <f>ROUND(I200*H200,2)</f>
        <v>0</v>
      </c>
      <c r="K200" s="205"/>
      <c r="L200" s="44"/>
      <c r="M200" s="206" t="s">
        <v>19</v>
      </c>
      <c r="N200" s="207" t="s">
        <v>43</v>
      </c>
      <c r="O200" s="84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0" t="s">
        <v>135</v>
      </c>
      <c r="AT200" s="210" t="s">
        <v>131</v>
      </c>
      <c r="AU200" s="210" t="s">
        <v>79</v>
      </c>
      <c r="AY200" s="17" t="s">
        <v>128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7" t="s">
        <v>77</v>
      </c>
      <c r="BK200" s="211">
        <f>ROUND(I200*H200,2)</f>
        <v>0</v>
      </c>
      <c r="BL200" s="17" t="s">
        <v>135</v>
      </c>
      <c r="BM200" s="210" t="s">
        <v>234</v>
      </c>
    </row>
    <row r="201" s="2" customFormat="1">
      <c r="A201" s="38"/>
      <c r="B201" s="39"/>
      <c r="C201" s="40"/>
      <c r="D201" s="212" t="s">
        <v>137</v>
      </c>
      <c r="E201" s="40"/>
      <c r="F201" s="213" t="s">
        <v>235</v>
      </c>
      <c r="G201" s="40"/>
      <c r="H201" s="40"/>
      <c r="I201" s="214"/>
      <c r="J201" s="40"/>
      <c r="K201" s="40"/>
      <c r="L201" s="44"/>
      <c r="M201" s="215"/>
      <c r="N201" s="216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137</v>
      </c>
      <c r="AU201" s="17" t="s">
        <v>79</v>
      </c>
    </row>
    <row r="202" s="14" customFormat="1">
      <c r="A202" s="14"/>
      <c r="B202" s="229"/>
      <c r="C202" s="230"/>
      <c r="D202" s="219" t="s">
        <v>139</v>
      </c>
      <c r="E202" s="231" t="s">
        <v>19</v>
      </c>
      <c r="F202" s="232" t="s">
        <v>236</v>
      </c>
      <c r="G202" s="230"/>
      <c r="H202" s="231" t="s">
        <v>19</v>
      </c>
      <c r="I202" s="233"/>
      <c r="J202" s="230"/>
      <c r="K202" s="230"/>
      <c r="L202" s="234"/>
      <c r="M202" s="235"/>
      <c r="N202" s="236"/>
      <c r="O202" s="236"/>
      <c r="P202" s="236"/>
      <c r="Q202" s="236"/>
      <c r="R202" s="236"/>
      <c r="S202" s="236"/>
      <c r="T202" s="23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8" t="s">
        <v>139</v>
      </c>
      <c r="AU202" s="238" t="s">
        <v>79</v>
      </c>
      <c r="AV202" s="14" t="s">
        <v>77</v>
      </c>
      <c r="AW202" s="14" t="s">
        <v>33</v>
      </c>
      <c r="AX202" s="14" t="s">
        <v>72</v>
      </c>
      <c r="AY202" s="238" t="s">
        <v>128</v>
      </c>
    </row>
    <row r="203" s="13" customFormat="1">
      <c r="A203" s="13"/>
      <c r="B203" s="217"/>
      <c r="C203" s="218"/>
      <c r="D203" s="219" t="s">
        <v>139</v>
      </c>
      <c r="E203" s="220" t="s">
        <v>19</v>
      </c>
      <c r="F203" s="221" t="s">
        <v>237</v>
      </c>
      <c r="G203" s="218"/>
      <c r="H203" s="222">
        <v>24.129999999999999</v>
      </c>
      <c r="I203" s="223"/>
      <c r="J203" s="218"/>
      <c r="K203" s="218"/>
      <c r="L203" s="224"/>
      <c r="M203" s="225"/>
      <c r="N203" s="226"/>
      <c r="O203" s="226"/>
      <c r="P203" s="226"/>
      <c r="Q203" s="226"/>
      <c r="R203" s="226"/>
      <c r="S203" s="226"/>
      <c r="T203" s="22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8" t="s">
        <v>139</v>
      </c>
      <c r="AU203" s="228" t="s">
        <v>79</v>
      </c>
      <c r="AV203" s="13" t="s">
        <v>79</v>
      </c>
      <c r="AW203" s="13" t="s">
        <v>33</v>
      </c>
      <c r="AX203" s="13" t="s">
        <v>72</v>
      </c>
      <c r="AY203" s="228" t="s">
        <v>128</v>
      </c>
    </row>
    <row r="204" s="13" customFormat="1">
      <c r="A204" s="13"/>
      <c r="B204" s="217"/>
      <c r="C204" s="218"/>
      <c r="D204" s="219" t="s">
        <v>139</v>
      </c>
      <c r="E204" s="220" t="s">
        <v>19</v>
      </c>
      <c r="F204" s="221" t="s">
        <v>238</v>
      </c>
      <c r="G204" s="218"/>
      <c r="H204" s="222">
        <v>103.52</v>
      </c>
      <c r="I204" s="223"/>
      <c r="J204" s="218"/>
      <c r="K204" s="218"/>
      <c r="L204" s="224"/>
      <c r="M204" s="225"/>
      <c r="N204" s="226"/>
      <c r="O204" s="226"/>
      <c r="P204" s="226"/>
      <c r="Q204" s="226"/>
      <c r="R204" s="226"/>
      <c r="S204" s="226"/>
      <c r="T204" s="22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8" t="s">
        <v>139</v>
      </c>
      <c r="AU204" s="228" t="s">
        <v>79</v>
      </c>
      <c r="AV204" s="13" t="s">
        <v>79</v>
      </c>
      <c r="AW204" s="13" t="s">
        <v>33</v>
      </c>
      <c r="AX204" s="13" t="s">
        <v>72</v>
      </c>
      <c r="AY204" s="228" t="s">
        <v>128</v>
      </c>
    </row>
    <row r="205" s="13" customFormat="1">
      <c r="A205" s="13"/>
      <c r="B205" s="217"/>
      <c r="C205" s="218"/>
      <c r="D205" s="219" t="s">
        <v>139</v>
      </c>
      <c r="E205" s="220" t="s">
        <v>19</v>
      </c>
      <c r="F205" s="221" t="s">
        <v>239</v>
      </c>
      <c r="G205" s="218"/>
      <c r="H205" s="222">
        <v>28.93</v>
      </c>
      <c r="I205" s="223"/>
      <c r="J205" s="218"/>
      <c r="K205" s="218"/>
      <c r="L205" s="224"/>
      <c r="M205" s="225"/>
      <c r="N205" s="226"/>
      <c r="O205" s="226"/>
      <c r="P205" s="226"/>
      <c r="Q205" s="226"/>
      <c r="R205" s="226"/>
      <c r="S205" s="226"/>
      <c r="T205" s="22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8" t="s">
        <v>139</v>
      </c>
      <c r="AU205" s="228" t="s">
        <v>79</v>
      </c>
      <c r="AV205" s="13" t="s">
        <v>79</v>
      </c>
      <c r="AW205" s="13" t="s">
        <v>33</v>
      </c>
      <c r="AX205" s="13" t="s">
        <v>72</v>
      </c>
      <c r="AY205" s="228" t="s">
        <v>128</v>
      </c>
    </row>
    <row r="206" s="2" customFormat="1" ht="37.8" customHeight="1">
      <c r="A206" s="38"/>
      <c r="B206" s="39"/>
      <c r="C206" s="198" t="s">
        <v>240</v>
      </c>
      <c r="D206" s="198" t="s">
        <v>131</v>
      </c>
      <c r="E206" s="199" t="s">
        <v>241</v>
      </c>
      <c r="F206" s="200" t="s">
        <v>242</v>
      </c>
      <c r="G206" s="201" t="s">
        <v>145</v>
      </c>
      <c r="H206" s="202">
        <v>31.329000000000001</v>
      </c>
      <c r="I206" s="203"/>
      <c r="J206" s="204">
        <f>ROUND(I206*H206,2)</f>
        <v>0</v>
      </c>
      <c r="K206" s="205"/>
      <c r="L206" s="44"/>
      <c r="M206" s="206" t="s">
        <v>19</v>
      </c>
      <c r="N206" s="207" t="s">
        <v>43</v>
      </c>
      <c r="O206" s="84"/>
      <c r="P206" s="208">
        <f>O206*H206</f>
        <v>0</v>
      </c>
      <c r="Q206" s="208">
        <v>0</v>
      </c>
      <c r="R206" s="208">
        <f>Q206*H206</f>
        <v>0</v>
      </c>
      <c r="S206" s="208">
        <v>0</v>
      </c>
      <c r="T206" s="20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0" t="s">
        <v>135</v>
      </c>
      <c r="AT206" s="210" t="s">
        <v>131</v>
      </c>
      <c r="AU206" s="210" t="s">
        <v>79</v>
      </c>
      <c r="AY206" s="17" t="s">
        <v>128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7" t="s">
        <v>77</v>
      </c>
      <c r="BK206" s="211">
        <f>ROUND(I206*H206,2)</f>
        <v>0</v>
      </c>
      <c r="BL206" s="17" t="s">
        <v>135</v>
      </c>
      <c r="BM206" s="210" t="s">
        <v>243</v>
      </c>
    </row>
    <row r="207" s="2" customFormat="1">
      <c r="A207" s="38"/>
      <c r="B207" s="39"/>
      <c r="C207" s="40"/>
      <c r="D207" s="212" t="s">
        <v>137</v>
      </c>
      <c r="E207" s="40"/>
      <c r="F207" s="213" t="s">
        <v>244</v>
      </c>
      <c r="G207" s="40"/>
      <c r="H207" s="40"/>
      <c r="I207" s="214"/>
      <c r="J207" s="40"/>
      <c r="K207" s="40"/>
      <c r="L207" s="44"/>
      <c r="M207" s="215"/>
      <c r="N207" s="216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137</v>
      </c>
      <c r="AU207" s="17" t="s">
        <v>79</v>
      </c>
    </row>
    <row r="208" s="14" customFormat="1">
      <c r="A208" s="14"/>
      <c r="B208" s="229"/>
      <c r="C208" s="230"/>
      <c r="D208" s="219" t="s">
        <v>139</v>
      </c>
      <c r="E208" s="231" t="s">
        <v>19</v>
      </c>
      <c r="F208" s="232" t="s">
        <v>245</v>
      </c>
      <c r="G208" s="230"/>
      <c r="H208" s="231" t="s">
        <v>19</v>
      </c>
      <c r="I208" s="233"/>
      <c r="J208" s="230"/>
      <c r="K208" s="230"/>
      <c r="L208" s="234"/>
      <c r="M208" s="235"/>
      <c r="N208" s="236"/>
      <c r="O208" s="236"/>
      <c r="P208" s="236"/>
      <c r="Q208" s="236"/>
      <c r="R208" s="236"/>
      <c r="S208" s="236"/>
      <c r="T208" s="23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8" t="s">
        <v>139</v>
      </c>
      <c r="AU208" s="238" t="s">
        <v>79</v>
      </c>
      <c r="AV208" s="14" t="s">
        <v>77</v>
      </c>
      <c r="AW208" s="14" t="s">
        <v>33</v>
      </c>
      <c r="AX208" s="14" t="s">
        <v>72</v>
      </c>
      <c r="AY208" s="238" t="s">
        <v>128</v>
      </c>
    </row>
    <row r="209" s="13" customFormat="1">
      <c r="A209" s="13"/>
      <c r="B209" s="217"/>
      <c r="C209" s="218"/>
      <c r="D209" s="219" t="s">
        <v>139</v>
      </c>
      <c r="E209" s="220" t="s">
        <v>19</v>
      </c>
      <c r="F209" s="221" t="s">
        <v>246</v>
      </c>
      <c r="G209" s="218"/>
      <c r="H209" s="222">
        <v>23.068999999999999</v>
      </c>
      <c r="I209" s="223"/>
      <c r="J209" s="218"/>
      <c r="K209" s="218"/>
      <c r="L209" s="224"/>
      <c r="M209" s="225"/>
      <c r="N209" s="226"/>
      <c r="O209" s="226"/>
      <c r="P209" s="226"/>
      <c r="Q209" s="226"/>
      <c r="R209" s="226"/>
      <c r="S209" s="226"/>
      <c r="T209" s="227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8" t="s">
        <v>139</v>
      </c>
      <c r="AU209" s="228" t="s">
        <v>79</v>
      </c>
      <c r="AV209" s="13" t="s">
        <v>79</v>
      </c>
      <c r="AW209" s="13" t="s">
        <v>33</v>
      </c>
      <c r="AX209" s="13" t="s">
        <v>72</v>
      </c>
      <c r="AY209" s="228" t="s">
        <v>128</v>
      </c>
    </row>
    <row r="210" s="13" customFormat="1">
      <c r="A210" s="13"/>
      <c r="B210" s="217"/>
      <c r="C210" s="218"/>
      <c r="D210" s="219" t="s">
        <v>139</v>
      </c>
      <c r="E210" s="220" t="s">
        <v>19</v>
      </c>
      <c r="F210" s="221" t="s">
        <v>247</v>
      </c>
      <c r="G210" s="218"/>
      <c r="H210" s="222">
        <v>6.7199999999999998</v>
      </c>
      <c r="I210" s="223"/>
      <c r="J210" s="218"/>
      <c r="K210" s="218"/>
      <c r="L210" s="224"/>
      <c r="M210" s="225"/>
      <c r="N210" s="226"/>
      <c r="O210" s="226"/>
      <c r="P210" s="226"/>
      <c r="Q210" s="226"/>
      <c r="R210" s="226"/>
      <c r="S210" s="226"/>
      <c r="T210" s="22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8" t="s">
        <v>139</v>
      </c>
      <c r="AU210" s="228" t="s">
        <v>79</v>
      </c>
      <c r="AV210" s="13" t="s">
        <v>79</v>
      </c>
      <c r="AW210" s="13" t="s">
        <v>33</v>
      </c>
      <c r="AX210" s="13" t="s">
        <v>72</v>
      </c>
      <c r="AY210" s="228" t="s">
        <v>128</v>
      </c>
    </row>
    <row r="211" s="13" customFormat="1">
      <c r="A211" s="13"/>
      <c r="B211" s="217"/>
      <c r="C211" s="218"/>
      <c r="D211" s="219" t="s">
        <v>139</v>
      </c>
      <c r="E211" s="220" t="s">
        <v>19</v>
      </c>
      <c r="F211" s="221" t="s">
        <v>248</v>
      </c>
      <c r="G211" s="218"/>
      <c r="H211" s="222">
        <v>1.0449999999999999</v>
      </c>
      <c r="I211" s="223"/>
      <c r="J211" s="218"/>
      <c r="K211" s="218"/>
      <c r="L211" s="224"/>
      <c r="M211" s="225"/>
      <c r="N211" s="226"/>
      <c r="O211" s="226"/>
      <c r="P211" s="226"/>
      <c r="Q211" s="226"/>
      <c r="R211" s="226"/>
      <c r="S211" s="226"/>
      <c r="T211" s="22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8" t="s">
        <v>139</v>
      </c>
      <c r="AU211" s="228" t="s">
        <v>79</v>
      </c>
      <c r="AV211" s="13" t="s">
        <v>79</v>
      </c>
      <c r="AW211" s="13" t="s">
        <v>33</v>
      </c>
      <c r="AX211" s="13" t="s">
        <v>72</v>
      </c>
      <c r="AY211" s="228" t="s">
        <v>128</v>
      </c>
    </row>
    <row r="212" s="13" customFormat="1">
      <c r="A212" s="13"/>
      <c r="B212" s="217"/>
      <c r="C212" s="218"/>
      <c r="D212" s="219" t="s">
        <v>139</v>
      </c>
      <c r="E212" s="220" t="s">
        <v>19</v>
      </c>
      <c r="F212" s="221" t="s">
        <v>249</v>
      </c>
      <c r="G212" s="218"/>
      <c r="H212" s="222">
        <v>0.495</v>
      </c>
      <c r="I212" s="223"/>
      <c r="J212" s="218"/>
      <c r="K212" s="218"/>
      <c r="L212" s="224"/>
      <c r="M212" s="225"/>
      <c r="N212" s="226"/>
      <c r="O212" s="226"/>
      <c r="P212" s="226"/>
      <c r="Q212" s="226"/>
      <c r="R212" s="226"/>
      <c r="S212" s="226"/>
      <c r="T212" s="22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8" t="s">
        <v>139</v>
      </c>
      <c r="AU212" s="228" t="s">
        <v>79</v>
      </c>
      <c r="AV212" s="13" t="s">
        <v>79</v>
      </c>
      <c r="AW212" s="13" t="s">
        <v>33</v>
      </c>
      <c r="AX212" s="13" t="s">
        <v>72</v>
      </c>
      <c r="AY212" s="228" t="s">
        <v>128</v>
      </c>
    </row>
    <row r="213" s="2" customFormat="1" ht="33" customHeight="1">
      <c r="A213" s="38"/>
      <c r="B213" s="39"/>
      <c r="C213" s="198" t="s">
        <v>250</v>
      </c>
      <c r="D213" s="198" t="s">
        <v>131</v>
      </c>
      <c r="E213" s="199" t="s">
        <v>251</v>
      </c>
      <c r="F213" s="200" t="s">
        <v>252</v>
      </c>
      <c r="G213" s="201" t="s">
        <v>253</v>
      </c>
      <c r="H213" s="202">
        <v>1.024</v>
      </c>
      <c r="I213" s="203"/>
      <c r="J213" s="204">
        <f>ROUND(I213*H213,2)</f>
        <v>0</v>
      </c>
      <c r="K213" s="205"/>
      <c r="L213" s="44"/>
      <c r="M213" s="206" t="s">
        <v>19</v>
      </c>
      <c r="N213" s="207" t="s">
        <v>43</v>
      </c>
      <c r="O213" s="84"/>
      <c r="P213" s="208">
        <f>O213*H213</f>
        <v>0</v>
      </c>
      <c r="Q213" s="208">
        <v>2.5018699999999998</v>
      </c>
      <c r="R213" s="208">
        <f>Q213*H213</f>
        <v>2.5619148799999998</v>
      </c>
      <c r="S213" s="208">
        <v>0</v>
      </c>
      <c r="T213" s="20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0" t="s">
        <v>135</v>
      </c>
      <c r="AT213" s="210" t="s">
        <v>131</v>
      </c>
      <c r="AU213" s="210" t="s">
        <v>79</v>
      </c>
      <c r="AY213" s="17" t="s">
        <v>128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17" t="s">
        <v>77</v>
      </c>
      <c r="BK213" s="211">
        <f>ROUND(I213*H213,2)</f>
        <v>0</v>
      </c>
      <c r="BL213" s="17" t="s">
        <v>135</v>
      </c>
      <c r="BM213" s="210" t="s">
        <v>254</v>
      </c>
    </row>
    <row r="214" s="2" customFormat="1">
      <c r="A214" s="38"/>
      <c r="B214" s="39"/>
      <c r="C214" s="40"/>
      <c r="D214" s="212" t="s">
        <v>137</v>
      </c>
      <c r="E214" s="40"/>
      <c r="F214" s="213" t="s">
        <v>255</v>
      </c>
      <c r="G214" s="40"/>
      <c r="H214" s="40"/>
      <c r="I214" s="214"/>
      <c r="J214" s="40"/>
      <c r="K214" s="40"/>
      <c r="L214" s="44"/>
      <c r="M214" s="215"/>
      <c r="N214" s="216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137</v>
      </c>
      <c r="AU214" s="17" t="s">
        <v>79</v>
      </c>
    </row>
    <row r="215" s="13" customFormat="1">
      <c r="A215" s="13"/>
      <c r="B215" s="217"/>
      <c r="C215" s="218"/>
      <c r="D215" s="219" t="s">
        <v>139</v>
      </c>
      <c r="E215" s="220" t="s">
        <v>19</v>
      </c>
      <c r="F215" s="221" t="s">
        <v>256</v>
      </c>
      <c r="G215" s="218"/>
      <c r="H215" s="222">
        <v>0.23400000000000001</v>
      </c>
      <c r="I215" s="223"/>
      <c r="J215" s="218"/>
      <c r="K215" s="218"/>
      <c r="L215" s="224"/>
      <c r="M215" s="225"/>
      <c r="N215" s="226"/>
      <c r="O215" s="226"/>
      <c r="P215" s="226"/>
      <c r="Q215" s="226"/>
      <c r="R215" s="226"/>
      <c r="S215" s="226"/>
      <c r="T215" s="22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28" t="s">
        <v>139</v>
      </c>
      <c r="AU215" s="228" t="s">
        <v>79</v>
      </c>
      <c r="AV215" s="13" t="s">
        <v>79</v>
      </c>
      <c r="AW215" s="13" t="s">
        <v>33</v>
      </c>
      <c r="AX215" s="13" t="s">
        <v>72</v>
      </c>
      <c r="AY215" s="228" t="s">
        <v>128</v>
      </c>
    </row>
    <row r="216" s="13" customFormat="1">
      <c r="A216" s="13"/>
      <c r="B216" s="217"/>
      <c r="C216" s="218"/>
      <c r="D216" s="219" t="s">
        <v>139</v>
      </c>
      <c r="E216" s="220" t="s">
        <v>19</v>
      </c>
      <c r="F216" s="221" t="s">
        <v>257</v>
      </c>
      <c r="G216" s="218"/>
      <c r="H216" s="222">
        <v>0.33600000000000002</v>
      </c>
      <c r="I216" s="223"/>
      <c r="J216" s="218"/>
      <c r="K216" s="218"/>
      <c r="L216" s="224"/>
      <c r="M216" s="225"/>
      <c r="N216" s="226"/>
      <c r="O216" s="226"/>
      <c r="P216" s="226"/>
      <c r="Q216" s="226"/>
      <c r="R216" s="226"/>
      <c r="S216" s="226"/>
      <c r="T216" s="22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28" t="s">
        <v>139</v>
      </c>
      <c r="AU216" s="228" t="s">
        <v>79</v>
      </c>
      <c r="AV216" s="13" t="s">
        <v>79</v>
      </c>
      <c r="AW216" s="13" t="s">
        <v>33</v>
      </c>
      <c r="AX216" s="13" t="s">
        <v>72</v>
      </c>
      <c r="AY216" s="228" t="s">
        <v>128</v>
      </c>
    </row>
    <row r="217" s="13" customFormat="1">
      <c r="A217" s="13"/>
      <c r="B217" s="217"/>
      <c r="C217" s="218"/>
      <c r="D217" s="219" t="s">
        <v>139</v>
      </c>
      <c r="E217" s="220" t="s">
        <v>19</v>
      </c>
      <c r="F217" s="221" t="s">
        <v>258</v>
      </c>
      <c r="G217" s="218"/>
      <c r="H217" s="222">
        <v>0.45400000000000001</v>
      </c>
      <c r="I217" s="223"/>
      <c r="J217" s="218"/>
      <c r="K217" s="218"/>
      <c r="L217" s="224"/>
      <c r="M217" s="225"/>
      <c r="N217" s="226"/>
      <c r="O217" s="226"/>
      <c r="P217" s="226"/>
      <c r="Q217" s="226"/>
      <c r="R217" s="226"/>
      <c r="S217" s="226"/>
      <c r="T217" s="22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8" t="s">
        <v>139</v>
      </c>
      <c r="AU217" s="228" t="s">
        <v>79</v>
      </c>
      <c r="AV217" s="13" t="s">
        <v>79</v>
      </c>
      <c r="AW217" s="13" t="s">
        <v>33</v>
      </c>
      <c r="AX217" s="13" t="s">
        <v>72</v>
      </c>
      <c r="AY217" s="228" t="s">
        <v>128</v>
      </c>
    </row>
    <row r="218" s="2" customFormat="1" ht="37.8" customHeight="1">
      <c r="A218" s="38"/>
      <c r="B218" s="39"/>
      <c r="C218" s="198" t="s">
        <v>259</v>
      </c>
      <c r="D218" s="198" t="s">
        <v>131</v>
      </c>
      <c r="E218" s="199" t="s">
        <v>260</v>
      </c>
      <c r="F218" s="200" t="s">
        <v>261</v>
      </c>
      <c r="G218" s="201" t="s">
        <v>253</v>
      </c>
      <c r="H218" s="202">
        <v>0.025999999999999999</v>
      </c>
      <c r="I218" s="203"/>
      <c r="J218" s="204">
        <f>ROUND(I218*H218,2)</f>
        <v>0</v>
      </c>
      <c r="K218" s="205"/>
      <c r="L218" s="44"/>
      <c r="M218" s="206" t="s">
        <v>19</v>
      </c>
      <c r="N218" s="207" t="s">
        <v>43</v>
      </c>
      <c r="O218" s="84"/>
      <c r="P218" s="208">
        <f>O218*H218</f>
        <v>0</v>
      </c>
      <c r="Q218" s="208">
        <v>2.3010199999999998</v>
      </c>
      <c r="R218" s="208">
        <f>Q218*H218</f>
        <v>0.059826519999999994</v>
      </c>
      <c r="S218" s="208">
        <v>0</v>
      </c>
      <c r="T218" s="20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0" t="s">
        <v>135</v>
      </c>
      <c r="AT218" s="210" t="s">
        <v>131</v>
      </c>
      <c r="AU218" s="210" t="s">
        <v>79</v>
      </c>
      <c r="AY218" s="17" t="s">
        <v>128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7" t="s">
        <v>77</v>
      </c>
      <c r="BK218" s="211">
        <f>ROUND(I218*H218,2)</f>
        <v>0</v>
      </c>
      <c r="BL218" s="17" t="s">
        <v>135</v>
      </c>
      <c r="BM218" s="210" t="s">
        <v>262</v>
      </c>
    </row>
    <row r="219" s="2" customFormat="1">
      <c r="A219" s="38"/>
      <c r="B219" s="39"/>
      <c r="C219" s="40"/>
      <c r="D219" s="212" t="s">
        <v>137</v>
      </c>
      <c r="E219" s="40"/>
      <c r="F219" s="213" t="s">
        <v>263</v>
      </c>
      <c r="G219" s="40"/>
      <c r="H219" s="40"/>
      <c r="I219" s="214"/>
      <c r="J219" s="40"/>
      <c r="K219" s="40"/>
      <c r="L219" s="44"/>
      <c r="M219" s="215"/>
      <c r="N219" s="216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137</v>
      </c>
      <c r="AU219" s="17" t="s">
        <v>79</v>
      </c>
    </row>
    <row r="220" s="13" customFormat="1">
      <c r="A220" s="13"/>
      <c r="B220" s="217"/>
      <c r="C220" s="218"/>
      <c r="D220" s="219" t="s">
        <v>139</v>
      </c>
      <c r="E220" s="220" t="s">
        <v>19</v>
      </c>
      <c r="F220" s="221" t="s">
        <v>264</v>
      </c>
      <c r="G220" s="218"/>
      <c r="H220" s="222">
        <v>0.025999999999999999</v>
      </c>
      <c r="I220" s="223"/>
      <c r="J220" s="218"/>
      <c r="K220" s="218"/>
      <c r="L220" s="224"/>
      <c r="M220" s="225"/>
      <c r="N220" s="226"/>
      <c r="O220" s="226"/>
      <c r="P220" s="226"/>
      <c r="Q220" s="226"/>
      <c r="R220" s="226"/>
      <c r="S220" s="226"/>
      <c r="T220" s="22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8" t="s">
        <v>139</v>
      </c>
      <c r="AU220" s="228" t="s">
        <v>79</v>
      </c>
      <c r="AV220" s="13" t="s">
        <v>79</v>
      </c>
      <c r="AW220" s="13" t="s">
        <v>33</v>
      </c>
      <c r="AX220" s="13" t="s">
        <v>72</v>
      </c>
      <c r="AY220" s="228" t="s">
        <v>128</v>
      </c>
    </row>
    <row r="221" s="2" customFormat="1" ht="44.25" customHeight="1">
      <c r="A221" s="38"/>
      <c r="B221" s="39"/>
      <c r="C221" s="198" t="s">
        <v>265</v>
      </c>
      <c r="D221" s="198" t="s">
        <v>131</v>
      </c>
      <c r="E221" s="199" t="s">
        <v>266</v>
      </c>
      <c r="F221" s="200" t="s">
        <v>267</v>
      </c>
      <c r="G221" s="201" t="s">
        <v>253</v>
      </c>
      <c r="H221" s="202">
        <v>1.024</v>
      </c>
      <c r="I221" s="203"/>
      <c r="J221" s="204">
        <f>ROUND(I221*H221,2)</f>
        <v>0</v>
      </c>
      <c r="K221" s="205"/>
      <c r="L221" s="44"/>
      <c r="M221" s="206" t="s">
        <v>19</v>
      </c>
      <c r="N221" s="207" t="s">
        <v>43</v>
      </c>
      <c r="O221" s="84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0" t="s">
        <v>135</v>
      </c>
      <c r="AT221" s="210" t="s">
        <v>131</v>
      </c>
      <c r="AU221" s="210" t="s">
        <v>79</v>
      </c>
      <c r="AY221" s="17" t="s">
        <v>128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7" t="s">
        <v>77</v>
      </c>
      <c r="BK221" s="211">
        <f>ROUND(I221*H221,2)</f>
        <v>0</v>
      </c>
      <c r="BL221" s="17" t="s">
        <v>135</v>
      </c>
      <c r="BM221" s="210" t="s">
        <v>268</v>
      </c>
    </row>
    <row r="222" s="2" customFormat="1">
      <c r="A222" s="38"/>
      <c r="B222" s="39"/>
      <c r="C222" s="40"/>
      <c r="D222" s="212" t="s">
        <v>137</v>
      </c>
      <c r="E222" s="40"/>
      <c r="F222" s="213" t="s">
        <v>269</v>
      </c>
      <c r="G222" s="40"/>
      <c r="H222" s="40"/>
      <c r="I222" s="214"/>
      <c r="J222" s="40"/>
      <c r="K222" s="40"/>
      <c r="L222" s="44"/>
      <c r="M222" s="215"/>
      <c r="N222" s="216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137</v>
      </c>
      <c r="AU222" s="17" t="s">
        <v>79</v>
      </c>
    </row>
    <row r="223" s="13" customFormat="1">
      <c r="A223" s="13"/>
      <c r="B223" s="217"/>
      <c r="C223" s="218"/>
      <c r="D223" s="219" t="s">
        <v>139</v>
      </c>
      <c r="E223" s="220" t="s">
        <v>19</v>
      </c>
      <c r="F223" s="221" t="s">
        <v>256</v>
      </c>
      <c r="G223" s="218"/>
      <c r="H223" s="222">
        <v>0.23400000000000001</v>
      </c>
      <c r="I223" s="223"/>
      <c r="J223" s="218"/>
      <c r="K223" s="218"/>
      <c r="L223" s="224"/>
      <c r="M223" s="225"/>
      <c r="N223" s="226"/>
      <c r="O223" s="226"/>
      <c r="P223" s="226"/>
      <c r="Q223" s="226"/>
      <c r="R223" s="226"/>
      <c r="S223" s="226"/>
      <c r="T223" s="22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8" t="s">
        <v>139</v>
      </c>
      <c r="AU223" s="228" t="s">
        <v>79</v>
      </c>
      <c r="AV223" s="13" t="s">
        <v>79</v>
      </c>
      <c r="AW223" s="13" t="s">
        <v>33</v>
      </c>
      <c r="AX223" s="13" t="s">
        <v>72</v>
      </c>
      <c r="AY223" s="228" t="s">
        <v>128</v>
      </c>
    </row>
    <row r="224" s="13" customFormat="1">
      <c r="A224" s="13"/>
      <c r="B224" s="217"/>
      <c r="C224" s="218"/>
      <c r="D224" s="219" t="s">
        <v>139</v>
      </c>
      <c r="E224" s="220" t="s">
        <v>19</v>
      </c>
      <c r="F224" s="221" t="s">
        <v>257</v>
      </c>
      <c r="G224" s="218"/>
      <c r="H224" s="222">
        <v>0.33600000000000002</v>
      </c>
      <c r="I224" s="223"/>
      <c r="J224" s="218"/>
      <c r="K224" s="218"/>
      <c r="L224" s="224"/>
      <c r="M224" s="225"/>
      <c r="N224" s="226"/>
      <c r="O224" s="226"/>
      <c r="P224" s="226"/>
      <c r="Q224" s="226"/>
      <c r="R224" s="226"/>
      <c r="S224" s="226"/>
      <c r="T224" s="22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8" t="s">
        <v>139</v>
      </c>
      <c r="AU224" s="228" t="s">
        <v>79</v>
      </c>
      <c r="AV224" s="13" t="s">
        <v>79</v>
      </c>
      <c r="AW224" s="13" t="s">
        <v>33</v>
      </c>
      <c r="AX224" s="13" t="s">
        <v>72</v>
      </c>
      <c r="AY224" s="228" t="s">
        <v>128</v>
      </c>
    </row>
    <row r="225" s="13" customFormat="1">
      <c r="A225" s="13"/>
      <c r="B225" s="217"/>
      <c r="C225" s="218"/>
      <c r="D225" s="219" t="s">
        <v>139</v>
      </c>
      <c r="E225" s="220" t="s">
        <v>19</v>
      </c>
      <c r="F225" s="221" t="s">
        <v>258</v>
      </c>
      <c r="G225" s="218"/>
      <c r="H225" s="222">
        <v>0.45400000000000001</v>
      </c>
      <c r="I225" s="223"/>
      <c r="J225" s="218"/>
      <c r="K225" s="218"/>
      <c r="L225" s="224"/>
      <c r="M225" s="225"/>
      <c r="N225" s="226"/>
      <c r="O225" s="226"/>
      <c r="P225" s="226"/>
      <c r="Q225" s="226"/>
      <c r="R225" s="226"/>
      <c r="S225" s="226"/>
      <c r="T225" s="22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8" t="s">
        <v>139</v>
      </c>
      <c r="AU225" s="228" t="s">
        <v>79</v>
      </c>
      <c r="AV225" s="13" t="s">
        <v>79</v>
      </c>
      <c r="AW225" s="13" t="s">
        <v>33</v>
      </c>
      <c r="AX225" s="13" t="s">
        <v>72</v>
      </c>
      <c r="AY225" s="228" t="s">
        <v>128</v>
      </c>
    </row>
    <row r="226" s="2" customFormat="1" ht="21.75" customHeight="1">
      <c r="A226" s="38"/>
      <c r="B226" s="39"/>
      <c r="C226" s="198" t="s">
        <v>8</v>
      </c>
      <c r="D226" s="198" t="s">
        <v>131</v>
      </c>
      <c r="E226" s="199" t="s">
        <v>270</v>
      </c>
      <c r="F226" s="200" t="s">
        <v>271</v>
      </c>
      <c r="G226" s="201" t="s">
        <v>272</v>
      </c>
      <c r="H226" s="202">
        <v>0.014</v>
      </c>
      <c r="I226" s="203"/>
      <c r="J226" s="204">
        <f>ROUND(I226*H226,2)</f>
        <v>0</v>
      </c>
      <c r="K226" s="205"/>
      <c r="L226" s="44"/>
      <c r="M226" s="206" t="s">
        <v>19</v>
      </c>
      <c r="N226" s="207" t="s">
        <v>43</v>
      </c>
      <c r="O226" s="84"/>
      <c r="P226" s="208">
        <f>O226*H226</f>
        <v>0</v>
      </c>
      <c r="Q226" s="208">
        <v>1.0627727797</v>
      </c>
      <c r="R226" s="208">
        <f>Q226*H226</f>
        <v>0.0148788189158</v>
      </c>
      <c r="S226" s="208">
        <v>0</v>
      </c>
      <c r="T226" s="20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0" t="s">
        <v>135</v>
      </c>
      <c r="AT226" s="210" t="s">
        <v>131</v>
      </c>
      <c r="AU226" s="210" t="s">
        <v>79</v>
      </c>
      <c r="AY226" s="17" t="s">
        <v>128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7" t="s">
        <v>77</v>
      </c>
      <c r="BK226" s="211">
        <f>ROUND(I226*H226,2)</f>
        <v>0</v>
      </c>
      <c r="BL226" s="17" t="s">
        <v>135</v>
      </c>
      <c r="BM226" s="210" t="s">
        <v>273</v>
      </c>
    </row>
    <row r="227" s="2" customFormat="1">
      <c r="A227" s="38"/>
      <c r="B227" s="39"/>
      <c r="C227" s="40"/>
      <c r="D227" s="212" t="s">
        <v>137</v>
      </c>
      <c r="E227" s="40"/>
      <c r="F227" s="213" t="s">
        <v>274</v>
      </c>
      <c r="G227" s="40"/>
      <c r="H227" s="40"/>
      <c r="I227" s="214"/>
      <c r="J227" s="40"/>
      <c r="K227" s="40"/>
      <c r="L227" s="44"/>
      <c r="M227" s="215"/>
      <c r="N227" s="216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137</v>
      </c>
      <c r="AU227" s="17" t="s">
        <v>79</v>
      </c>
    </row>
    <row r="228" s="13" customFormat="1">
      <c r="A228" s="13"/>
      <c r="B228" s="217"/>
      <c r="C228" s="218"/>
      <c r="D228" s="219" t="s">
        <v>139</v>
      </c>
      <c r="E228" s="220" t="s">
        <v>19</v>
      </c>
      <c r="F228" s="221" t="s">
        <v>275</v>
      </c>
      <c r="G228" s="218"/>
      <c r="H228" s="222">
        <v>0.0030000000000000001</v>
      </c>
      <c r="I228" s="223"/>
      <c r="J228" s="218"/>
      <c r="K228" s="218"/>
      <c r="L228" s="224"/>
      <c r="M228" s="225"/>
      <c r="N228" s="226"/>
      <c r="O228" s="226"/>
      <c r="P228" s="226"/>
      <c r="Q228" s="226"/>
      <c r="R228" s="226"/>
      <c r="S228" s="226"/>
      <c r="T228" s="22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8" t="s">
        <v>139</v>
      </c>
      <c r="AU228" s="228" t="s">
        <v>79</v>
      </c>
      <c r="AV228" s="13" t="s">
        <v>79</v>
      </c>
      <c r="AW228" s="13" t="s">
        <v>33</v>
      </c>
      <c r="AX228" s="13" t="s">
        <v>72</v>
      </c>
      <c r="AY228" s="228" t="s">
        <v>128</v>
      </c>
    </row>
    <row r="229" s="13" customFormat="1">
      <c r="A229" s="13"/>
      <c r="B229" s="217"/>
      <c r="C229" s="218"/>
      <c r="D229" s="219" t="s">
        <v>139</v>
      </c>
      <c r="E229" s="220" t="s">
        <v>19</v>
      </c>
      <c r="F229" s="221" t="s">
        <v>276</v>
      </c>
      <c r="G229" s="218"/>
      <c r="H229" s="222">
        <v>0.0050000000000000001</v>
      </c>
      <c r="I229" s="223"/>
      <c r="J229" s="218"/>
      <c r="K229" s="218"/>
      <c r="L229" s="224"/>
      <c r="M229" s="225"/>
      <c r="N229" s="226"/>
      <c r="O229" s="226"/>
      <c r="P229" s="226"/>
      <c r="Q229" s="226"/>
      <c r="R229" s="226"/>
      <c r="S229" s="226"/>
      <c r="T229" s="22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8" t="s">
        <v>139</v>
      </c>
      <c r="AU229" s="228" t="s">
        <v>79</v>
      </c>
      <c r="AV229" s="13" t="s">
        <v>79</v>
      </c>
      <c r="AW229" s="13" t="s">
        <v>33</v>
      </c>
      <c r="AX229" s="13" t="s">
        <v>72</v>
      </c>
      <c r="AY229" s="228" t="s">
        <v>128</v>
      </c>
    </row>
    <row r="230" s="13" customFormat="1">
      <c r="A230" s="13"/>
      <c r="B230" s="217"/>
      <c r="C230" s="218"/>
      <c r="D230" s="219" t="s">
        <v>139</v>
      </c>
      <c r="E230" s="220" t="s">
        <v>19</v>
      </c>
      <c r="F230" s="221" t="s">
        <v>277</v>
      </c>
      <c r="G230" s="218"/>
      <c r="H230" s="222">
        <v>0.0060000000000000001</v>
      </c>
      <c r="I230" s="223"/>
      <c r="J230" s="218"/>
      <c r="K230" s="218"/>
      <c r="L230" s="224"/>
      <c r="M230" s="225"/>
      <c r="N230" s="226"/>
      <c r="O230" s="226"/>
      <c r="P230" s="226"/>
      <c r="Q230" s="226"/>
      <c r="R230" s="226"/>
      <c r="S230" s="226"/>
      <c r="T230" s="22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8" t="s">
        <v>139</v>
      </c>
      <c r="AU230" s="228" t="s">
        <v>79</v>
      </c>
      <c r="AV230" s="13" t="s">
        <v>79</v>
      </c>
      <c r="AW230" s="13" t="s">
        <v>33</v>
      </c>
      <c r="AX230" s="13" t="s">
        <v>72</v>
      </c>
      <c r="AY230" s="228" t="s">
        <v>128</v>
      </c>
    </row>
    <row r="231" s="2" customFormat="1" ht="37.8" customHeight="1">
      <c r="A231" s="38"/>
      <c r="B231" s="39"/>
      <c r="C231" s="198" t="s">
        <v>278</v>
      </c>
      <c r="D231" s="198" t="s">
        <v>131</v>
      </c>
      <c r="E231" s="199" t="s">
        <v>279</v>
      </c>
      <c r="F231" s="200" t="s">
        <v>280</v>
      </c>
      <c r="G231" s="201" t="s">
        <v>134</v>
      </c>
      <c r="H231" s="202">
        <v>4</v>
      </c>
      <c r="I231" s="203"/>
      <c r="J231" s="204">
        <f>ROUND(I231*H231,2)</f>
        <v>0</v>
      </c>
      <c r="K231" s="205"/>
      <c r="L231" s="44"/>
      <c r="M231" s="206" t="s">
        <v>19</v>
      </c>
      <c r="N231" s="207" t="s">
        <v>43</v>
      </c>
      <c r="O231" s="84"/>
      <c r="P231" s="208">
        <f>O231*H231</f>
        <v>0</v>
      </c>
      <c r="Q231" s="208">
        <v>0.00048161770000000002</v>
      </c>
      <c r="R231" s="208">
        <f>Q231*H231</f>
        <v>0.0019264708000000001</v>
      </c>
      <c r="S231" s="208">
        <v>0</v>
      </c>
      <c r="T231" s="20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0" t="s">
        <v>135</v>
      </c>
      <c r="AT231" s="210" t="s">
        <v>131</v>
      </c>
      <c r="AU231" s="210" t="s">
        <v>79</v>
      </c>
      <c r="AY231" s="17" t="s">
        <v>128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7" t="s">
        <v>77</v>
      </c>
      <c r="BK231" s="211">
        <f>ROUND(I231*H231,2)</f>
        <v>0</v>
      </c>
      <c r="BL231" s="17" t="s">
        <v>135</v>
      </c>
      <c r="BM231" s="210" t="s">
        <v>281</v>
      </c>
    </row>
    <row r="232" s="2" customFormat="1">
      <c r="A232" s="38"/>
      <c r="B232" s="39"/>
      <c r="C232" s="40"/>
      <c r="D232" s="212" t="s">
        <v>137</v>
      </c>
      <c r="E232" s="40"/>
      <c r="F232" s="213" t="s">
        <v>282</v>
      </c>
      <c r="G232" s="40"/>
      <c r="H232" s="40"/>
      <c r="I232" s="214"/>
      <c r="J232" s="40"/>
      <c r="K232" s="40"/>
      <c r="L232" s="44"/>
      <c r="M232" s="215"/>
      <c r="N232" s="216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137</v>
      </c>
      <c r="AU232" s="17" t="s">
        <v>79</v>
      </c>
    </row>
    <row r="233" s="2" customFormat="1" ht="24.15" customHeight="1">
      <c r="A233" s="38"/>
      <c r="B233" s="39"/>
      <c r="C233" s="239" t="s">
        <v>283</v>
      </c>
      <c r="D233" s="239" t="s">
        <v>284</v>
      </c>
      <c r="E233" s="240" t="s">
        <v>285</v>
      </c>
      <c r="F233" s="241" t="s">
        <v>286</v>
      </c>
      <c r="G233" s="242" t="s">
        <v>134</v>
      </c>
      <c r="H233" s="243">
        <v>2</v>
      </c>
      <c r="I233" s="244"/>
      <c r="J233" s="245">
        <f>ROUND(I233*H233,2)</f>
        <v>0</v>
      </c>
      <c r="K233" s="246"/>
      <c r="L233" s="247"/>
      <c r="M233" s="248" t="s">
        <v>19</v>
      </c>
      <c r="N233" s="249" t="s">
        <v>43</v>
      </c>
      <c r="O233" s="84"/>
      <c r="P233" s="208">
        <f>O233*H233</f>
        <v>0</v>
      </c>
      <c r="Q233" s="208">
        <v>0.014890000000000001</v>
      </c>
      <c r="R233" s="208">
        <f>Q233*H233</f>
        <v>0.029780000000000001</v>
      </c>
      <c r="S233" s="208">
        <v>0</v>
      </c>
      <c r="T233" s="20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0" t="s">
        <v>207</v>
      </c>
      <c r="AT233" s="210" t="s">
        <v>284</v>
      </c>
      <c r="AU233" s="210" t="s">
        <v>79</v>
      </c>
      <c r="AY233" s="17" t="s">
        <v>128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7" t="s">
        <v>77</v>
      </c>
      <c r="BK233" s="211">
        <f>ROUND(I233*H233,2)</f>
        <v>0</v>
      </c>
      <c r="BL233" s="17" t="s">
        <v>135</v>
      </c>
      <c r="BM233" s="210" t="s">
        <v>287</v>
      </c>
    </row>
    <row r="234" s="2" customFormat="1" ht="24.15" customHeight="1">
      <c r="A234" s="38"/>
      <c r="B234" s="39"/>
      <c r="C234" s="239" t="s">
        <v>288</v>
      </c>
      <c r="D234" s="239" t="s">
        <v>284</v>
      </c>
      <c r="E234" s="240" t="s">
        <v>289</v>
      </c>
      <c r="F234" s="241" t="s">
        <v>290</v>
      </c>
      <c r="G234" s="242" t="s">
        <v>134</v>
      </c>
      <c r="H234" s="243">
        <v>1</v>
      </c>
      <c r="I234" s="244"/>
      <c r="J234" s="245">
        <f>ROUND(I234*H234,2)</f>
        <v>0</v>
      </c>
      <c r="K234" s="246"/>
      <c r="L234" s="247"/>
      <c r="M234" s="248" t="s">
        <v>19</v>
      </c>
      <c r="N234" s="249" t="s">
        <v>43</v>
      </c>
      <c r="O234" s="84"/>
      <c r="P234" s="208">
        <f>O234*H234</f>
        <v>0</v>
      </c>
      <c r="Q234" s="208">
        <v>0.01521</v>
      </c>
      <c r="R234" s="208">
        <f>Q234*H234</f>
        <v>0.01521</v>
      </c>
      <c r="S234" s="208">
        <v>0</v>
      </c>
      <c r="T234" s="20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0" t="s">
        <v>207</v>
      </c>
      <c r="AT234" s="210" t="s">
        <v>284</v>
      </c>
      <c r="AU234" s="210" t="s">
        <v>79</v>
      </c>
      <c r="AY234" s="17" t="s">
        <v>128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7" t="s">
        <v>77</v>
      </c>
      <c r="BK234" s="211">
        <f>ROUND(I234*H234,2)</f>
        <v>0</v>
      </c>
      <c r="BL234" s="17" t="s">
        <v>135</v>
      </c>
      <c r="BM234" s="210" t="s">
        <v>291</v>
      </c>
    </row>
    <row r="235" s="2" customFormat="1" ht="24.15" customHeight="1">
      <c r="A235" s="38"/>
      <c r="B235" s="39"/>
      <c r="C235" s="239" t="s">
        <v>292</v>
      </c>
      <c r="D235" s="239" t="s">
        <v>284</v>
      </c>
      <c r="E235" s="240" t="s">
        <v>293</v>
      </c>
      <c r="F235" s="241" t="s">
        <v>294</v>
      </c>
      <c r="G235" s="242" t="s">
        <v>134</v>
      </c>
      <c r="H235" s="243">
        <v>1</v>
      </c>
      <c r="I235" s="244"/>
      <c r="J235" s="245">
        <f>ROUND(I235*H235,2)</f>
        <v>0</v>
      </c>
      <c r="K235" s="246"/>
      <c r="L235" s="247"/>
      <c r="M235" s="248" t="s">
        <v>19</v>
      </c>
      <c r="N235" s="249" t="s">
        <v>43</v>
      </c>
      <c r="O235" s="84"/>
      <c r="P235" s="208">
        <f>O235*H235</f>
        <v>0</v>
      </c>
      <c r="Q235" s="208">
        <v>0.01553</v>
      </c>
      <c r="R235" s="208">
        <f>Q235*H235</f>
        <v>0.01553</v>
      </c>
      <c r="S235" s="208">
        <v>0</v>
      </c>
      <c r="T235" s="20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0" t="s">
        <v>207</v>
      </c>
      <c r="AT235" s="210" t="s">
        <v>284</v>
      </c>
      <c r="AU235" s="210" t="s">
        <v>79</v>
      </c>
      <c r="AY235" s="17" t="s">
        <v>128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7" t="s">
        <v>77</v>
      </c>
      <c r="BK235" s="211">
        <f>ROUND(I235*H235,2)</f>
        <v>0</v>
      </c>
      <c r="BL235" s="17" t="s">
        <v>135</v>
      </c>
      <c r="BM235" s="210" t="s">
        <v>295</v>
      </c>
    </row>
    <row r="236" s="12" customFormat="1" ht="22.8" customHeight="1">
      <c r="A236" s="12"/>
      <c r="B236" s="182"/>
      <c r="C236" s="183"/>
      <c r="D236" s="184" t="s">
        <v>71</v>
      </c>
      <c r="E236" s="196" t="s">
        <v>226</v>
      </c>
      <c r="F236" s="196" t="s">
        <v>296</v>
      </c>
      <c r="G236" s="183"/>
      <c r="H236" s="183"/>
      <c r="I236" s="186"/>
      <c r="J236" s="197">
        <f>BK236</f>
        <v>0</v>
      </c>
      <c r="K236" s="183"/>
      <c r="L236" s="188"/>
      <c r="M236" s="189"/>
      <c r="N236" s="190"/>
      <c r="O236" s="190"/>
      <c r="P236" s="191">
        <f>SUM(P237:P307)</f>
        <v>0</v>
      </c>
      <c r="Q236" s="190"/>
      <c r="R236" s="191">
        <f>SUM(R237:R307)</f>
        <v>0.038112875200000007</v>
      </c>
      <c r="S236" s="190"/>
      <c r="T236" s="192">
        <f>SUM(T237:T307)</f>
        <v>6.3165960000000005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3" t="s">
        <v>77</v>
      </c>
      <c r="AT236" s="194" t="s">
        <v>71</v>
      </c>
      <c r="AU236" s="194" t="s">
        <v>77</v>
      </c>
      <c r="AY236" s="193" t="s">
        <v>128</v>
      </c>
      <c r="BK236" s="195">
        <f>SUM(BK237:BK307)</f>
        <v>0</v>
      </c>
    </row>
    <row r="237" s="2" customFormat="1" ht="37.8" customHeight="1">
      <c r="A237" s="38"/>
      <c r="B237" s="39"/>
      <c r="C237" s="198" t="s">
        <v>297</v>
      </c>
      <c r="D237" s="198" t="s">
        <v>131</v>
      </c>
      <c r="E237" s="199" t="s">
        <v>298</v>
      </c>
      <c r="F237" s="200" t="s">
        <v>299</v>
      </c>
      <c r="G237" s="201" t="s">
        <v>145</v>
      </c>
      <c r="H237" s="202">
        <v>37.460000000000001</v>
      </c>
      <c r="I237" s="203"/>
      <c r="J237" s="204">
        <f>ROUND(I237*H237,2)</f>
        <v>0</v>
      </c>
      <c r="K237" s="205"/>
      <c r="L237" s="44"/>
      <c r="M237" s="206" t="s">
        <v>19</v>
      </c>
      <c r="N237" s="207" t="s">
        <v>43</v>
      </c>
      <c r="O237" s="84"/>
      <c r="P237" s="208">
        <f>O237*H237</f>
        <v>0</v>
      </c>
      <c r="Q237" s="208">
        <v>0.00012999999999999999</v>
      </c>
      <c r="R237" s="208">
        <f>Q237*H237</f>
        <v>0.0048697999999999996</v>
      </c>
      <c r="S237" s="208">
        <v>0</v>
      </c>
      <c r="T237" s="20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0" t="s">
        <v>135</v>
      </c>
      <c r="AT237" s="210" t="s">
        <v>131</v>
      </c>
      <c r="AU237" s="210" t="s">
        <v>79</v>
      </c>
      <c r="AY237" s="17" t="s">
        <v>128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7" t="s">
        <v>77</v>
      </c>
      <c r="BK237" s="211">
        <f>ROUND(I237*H237,2)</f>
        <v>0</v>
      </c>
      <c r="BL237" s="17" t="s">
        <v>135</v>
      </c>
      <c r="BM237" s="210" t="s">
        <v>300</v>
      </c>
    </row>
    <row r="238" s="2" customFormat="1">
      <c r="A238" s="38"/>
      <c r="B238" s="39"/>
      <c r="C238" s="40"/>
      <c r="D238" s="212" t="s">
        <v>137</v>
      </c>
      <c r="E238" s="40"/>
      <c r="F238" s="213" t="s">
        <v>301</v>
      </c>
      <c r="G238" s="40"/>
      <c r="H238" s="40"/>
      <c r="I238" s="214"/>
      <c r="J238" s="40"/>
      <c r="K238" s="40"/>
      <c r="L238" s="44"/>
      <c r="M238" s="215"/>
      <c r="N238" s="216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137</v>
      </c>
      <c r="AU238" s="17" t="s">
        <v>79</v>
      </c>
    </row>
    <row r="239" s="13" customFormat="1">
      <c r="A239" s="13"/>
      <c r="B239" s="217"/>
      <c r="C239" s="218"/>
      <c r="D239" s="219" t="s">
        <v>139</v>
      </c>
      <c r="E239" s="220" t="s">
        <v>19</v>
      </c>
      <c r="F239" s="221" t="s">
        <v>239</v>
      </c>
      <c r="G239" s="218"/>
      <c r="H239" s="222">
        <v>28.93</v>
      </c>
      <c r="I239" s="223"/>
      <c r="J239" s="218"/>
      <c r="K239" s="218"/>
      <c r="L239" s="224"/>
      <c r="M239" s="225"/>
      <c r="N239" s="226"/>
      <c r="O239" s="226"/>
      <c r="P239" s="226"/>
      <c r="Q239" s="226"/>
      <c r="R239" s="226"/>
      <c r="S239" s="226"/>
      <c r="T239" s="22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8" t="s">
        <v>139</v>
      </c>
      <c r="AU239" s="228" t="s">
        <v>79</v>
      </c>
      <c r="AV239" s="13" t="s">
        <v>79</v>
      </c>
      <c r="AW239" s="13" t="s">
        <v>33</v>
      </c>
      <c r="AX239" s="13" t="s">
        <v>72</v>
      </c>
      <c r="AY239" s="228" t="s">
        <v>128</v>
      </c>
    </row>
    <row r="240" s="13" customFormat="1">
      <c r="A240" s="13"/>
      <c r="B240" s="217"/>
      <c r="C240" s="218"/>
      <c r="D240" s="219" t="s">
        <v>139</v>
      </c>
      <c r="E240" s="220" t="s">
        <v>19</v>
      </c>
      <c r="F240" s="221" t="s">
        <v>302</v>
      </c>
      <c r="G240" s="218"/>
      <c r="H240" s="222">
        <v>1.95</v>
      </c>
      <c r="I240" s="223"/>
      <c r="J240" s="218"/>
      <c r="K240" s="218"/>
      <c r="L240" s="224"/>
      <c r="M240" s="225"/>
      <c r="N240" s="226"/>
      <c r="O240" s="226"/>
      <c r="P240" s="226"/>
      <c r="Q240" s="226"/>
      <c r="R240" s="226"/>
      <c r="S240" s="226"/>
      <c r="T240" s="22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8" t="s">
        <v>139</v>
      </c>
      <c r="AU240" s="228" t="s">
        <v>79</v>
      </c>
      <c r="AV240" s="13" t="s">
        <v>79</v>
      </c>
      <c r="AW240" s="13" t="s">
        <v>33</v>
      </c>
      <c r="AX240" s="13" t="s">
        <v>72</v>
      </c>
      <c r="AY240" s="228" t="s">
        <v>128</v>
      </c>
    </row>
    <row r="241" s="13" customFormat="1">
      <c r="A241" s="13"/>
      <c r="B241" s="217"/>
      <c r="C241" s="218"/>
      <c r="D241" s="219" t="s">
        <v>139</v>
      </c>
      <c r="E241" s="220" t="s">
        <v>19</v>
      </c>
      <c r="F241" s="221" t="s">
        <v>303</v>
      </c>
      <c r="G241" s="218"/>
      <c r="H241" s="222">
        <v>2.7999999999999998</v>
      </c>
      <c r="I241" s="223"/>
      <c r="J241" s="218"/>
      <c r="K241" s="218"/>
      <c r="L241" s="224"/>
      <c r="M241" s="225"/>
      <c r="N241" s="226"/>
      <c r="O241" s="226"/>
      <c r="P241" s="226"/>
      <c r="Q241" s="226"/>
      <c r="R241" s="226"/>
      <c r="S241" s="226"/>
      <c r="T241" s="22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8" t="s">
        <v>139</v>
      </c>
      <c r="AU241" s="228" t="s">
        <v>79</v>
      </c>
      <c r="AV241" s="13" t="s">
        <v>79</v>
      </c>
      <c r="AW241" s="13" t="s">
        <v>33</v>
      </c>
      <c r="AX241" s="13" t="s">
        <v>72</v>
      </c>
      <c r="AY241" s="228" t="s">
        <v>128</v>
      </c>
    </row>
    <row r="242" s="13" customFormat="1">
      <c r="A242" s="13"/>
      <c r="B242" s="217"/>
      <c r="C242" s="218"/>
      <c r="D242" s="219" t="s">
        <v>139</v>
      </c>
      <c r="E242" s="220" t="s">
        <v>19</v>
      </c>
      <c r="F242" s="221" t="s">
        <v>304</v>
      </c>
      <c r="G242" s="218"/>
      <c r="H242" s="222">
        <v>3.7799999999999998</v>
      </c>
      <c r="I242" s="223"/>
      <c r="J242" s="218"/>
      <c r="K242" s="218"/>
      <c r="L242" s="224"/>
      <c r="M242" s="225"/>
      <c r="N242" s="226"/>
      <c r="O242" s="226"/>
      <c r="P242" s="226"/>
      <c r="Q242" s="226"/>
      <c r="R242" s="226"/>
      <c r="S242" s="226"/>
      <c r="T242" s="22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8" t="s">
        <v>139</v>
      </c>
      <c r="AU242" s="228" t="s">
        <v>79</v>
      </c>
      <c r="AV242" s="13" t="s">
        <v>79</v>
      </c>
      <c r="AW242" s="13" t="s">
        <v>33</v>
      </c>
      <c r="AX242" s="13" t="s">
        <v>72</v>
      </c>
      <c r="AY242" s="228" t="s">
        <v>128</v>
      </c>
    </row>
    <row r="243" s="2" customFormat="1" ht="37.8" customHeight="1">
      <c r="A243" s="38"/>
      <c r="B243" s="39"/>
      <c r="C243" s="198" t="s">
        <v>7</v>
      </c>
      <c r="D243" s="198" t="s">
        <v>131</v>
      </c>
      <c r="E243" s="199" t="s">
        <v>305</v>
      </c>
      <c r="F243" s="200" t="s">
        <v>306</v>
      </c>
      <c r="G243" s="201" t="s">
        <v>145</v>
      </c>
      <c r="H243" s="202">
        <v>103.52</v>
      </c>
      <c r="I243" s="203"/>
      <c r="J243" s="204">
        <f>ROUND(I243*H243,2)</f>
        <v>0</v>
      </c>
      <c r="K243" s="205"/>
      <c r="L243" s="44"/>
      <c r="M243" s="206" t="s">
        <v>19</v>
      </c>
      <c r="N243" s="207" t="s">
        <v>43</v>
      </c>
      <c r="O243" s="84"/>
      <c r="P243" s="208">
        <f>O243*H243</f>
        <v>0</v>
      </c>
      <c r="Q243" s="208">
        <v>0.00021000000000000001</v>
      </c>
      <c r="R243" s="208">
        <f>Q243*H243</f>
        <v>0.0217392</v>
      </c>
      <c r="S243" s="208">
        <v>0</v>
      </c>
      <c r="T243" s="20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0" t="s">
        <v>135</v>
      </c>
      <c r="AT243" s="210" t="s">
        <v>131</v>
      </c>
      <c r="AU243" s="210" t="s">
        <v>79</v>
      </c>
      <c r="AY243" s="17" t="s">
        <v>128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7" t="s">
        <v>77</v>
      </c>
      <c r="BK243" s="211">
        <f>ROUND(I243*H243,2)</f>
        <v>0</v>
      </c>
      <c r="BL243" s="17" t="s">
        <v>135</v>
      </c>
      <c r="BM243" s="210" t="s">
        <v>307</v>
      </c>
    </row>
    <row r="244" s="2" customFormat="1">
      <c r="A244" s="38"/>
      <c r="B244" s="39"/>
      <c r="C244" s="40"/>
      <c r="D244" s="212" t="s">
        <v>137</v>
      </c>
      <c r="E244" s="40"/>
      <c r="F244" s="213" t="s">
        <v>308</v>
      </c>
      <c r="G244" s="40"/>
      <c r="H244" s="40"/>
      <c r="I244" s="214"/>
      <c r="J244" s="40"/>
      <c r="K244" s="40"/>
      <c r="L244" s="44"/>
      <c r="M244" s="215"/>
      <c r="N244" s="216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137</v>
      </c>
      <c r="AU244" s="17" t="s">
        <v>79</v>
      </c>
    </row>
    <row r="245" s="13" customFormat="1">
      <c r="A245" s="13"/>
      <c r="B245" s="217"/>
      <c r="C245" s="218"/>
      <c r="D245" s="219" t="s">
        <v>139</v>
      </c>
      <c r="E245" s="220" t="s">
        <v>19</v>
      </c>
      <c r="F245" s="221" t="s">
        <v>238</v>
      </c>
      <c r="G245" s="218"/>
      <c r="H245" s="222">
        <v>103.52</v>
      </c>
      <c r="I245" s="223"/>
      <c r="J245" s="218"/>
      <c r="K245" s="218"/>
      <c r="L245" s="224"/>
      <c r="M245" s="225"/>
      <c r="N245" s="226"/>
      <c r="O245" s="226"/>
      <c r="P245" s="226"/>
      <c r="Q245" s="226"/>
      <c r="R245" s="226"/>
      <c r="S245" s="226"/>
      <c r="T245" s="22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8" t="s">
        <v>139</v>
      </c>
      <c r="AU245" s="228" t="s">
        <v>79</v>
      </c>
      <c r="AV245" s="13" t="s">
        <v>79</v>
      </c>
      <c r="AW245" s="13" t="s">
        <v>33</v>
      </c>
      <c r="AX245" s="13" t="s">
        <v>72</v>
      </c>
      <c r="AY245" s="228" t="s">
        <v>128</v>
      </c>
    </row>
    <row r="246" s="2" customFormat="1" ht="37.8" customHeight="1">
      <c r="A246" s="38"/>
      <c r="B246" s="39"/>
      <c r="C246" s="198" t="s">
        <v>309</v>
      </c>
      <c r="D246" s="198" t="s">
        <v>131</v>
      </c>
      <c r="E246" s="199" t="s">
        <v>310</v>
      </c>
      <c r="F246" s="200" t="s">
        <v>311</v>
      </c>
      <c r="G246" s="201" t="s">
        <v>145</v>
      </c>
      <c r="H246" s="202">
        <v>165.11000000000001</v>
      </c>
      <c r="I246" s="203"/>
      <c r="J246" s="204">
        <f>ROUND(I246*H246,2)</f>
        <v>0</v>
      </c>
      <c r="K246" s="205"/>
      <c r="L246" s="44"/>
      <c r="M246" s="206" t="s">
        <v>19</v>
      </c>
      <c r="N246" s="207" t="s">
        <v>43</v>
      </c>
      <c r="O246" s="84"/>
      <c r="P246" s="208">
        <f>O246*H246</f>
        <v>0</v>
      </c>
      <c r="Q246" s="208">
        <v>3.4999999999999997E-05</v>
      </c>
      <c r="R246" s="208">
        <f>Q246*H246</f>
        <v>0.0057788500000000003</v>
      </c>
      <c r="S246" s="208">
        <v>0</v>
      </c>
      <c r="T246" s="20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0" t="s">
        <v>135</v>
      </c>
      <c r="AT246" s="210" t="s">
        <v>131</v>
      </c>
      <c r="AU246" s="210" t="s">
        <v>79</v>
      </c>
      <c r="AY246" s="17" t="s">
        <v>128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7" t="s">
        <v>77</v>
      </c>
      <c r="BK246" s="211">
        <f>ROUND(I246*H246,2)</f>
        <v>0</v>
      </c>
      <c r="BL246" s="17" t="s">
        <v>135</v>
      </c>
      <c r="BM246" s="210" t="s">
        <v>312</v>
      </c>
    </row>
    <row r="247" s="2" customFormat="1">
      <c r="A247" s="38"/>
      <c r="B247" s="39"/>
      <c r="C247" s="40"/>
      <c r="D247" s="212" t="s">
        <v>137</v>
      </c>
      <c r="E247" s="40"/>
      <c r="F247" s="213" t="s">
        <v>313</v>
      </c>
      <c r="G247" s="40"/>
      <c r="H247" s="40"/>
      <c r="I247" s="214"/>
      <c r="J247" s="40"/>
      <c r="K247" s="40"/>
      <c r="L247" s="44"/>
      <c r="M247" s="215"/>
      <c r="N247" s="216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137</v>
      </c>
      <c r="AU247" s="17" t="s">
        <v>79</v>
      </c>
    </row>
    <row r="248" s="13" customFormat="1">
      <c r="A248" s="13"/>
      <c r="B248" s="217"/>
      <c r="C248" s="218"/>
      <c r="D248" s="219" t="s">
        <v>139</v>
      </c>
      <c r="E248" s="220" t="s">
        <v>19</v>
      </c>
      <c r="F248" s="221" t="s">
        <v>237</v>
      </c>
      <c r="G248" s="218"/>
      <c r="H248" s="222">
        <v>24.129999999999999</v>
      </c>
      <c r="I248" s="223"/>
      <c r="J248" s="218"/>
      <c r="K248" s="218"/>
      <c r="L248" s="224"/>
      <c r="M248" s="225"/>
      <c r="N248" s="226"/>
      <c r="O248" s="226"/>
      <c r="P248" s="226"/>
      <c r="Q248" s="226"/>
      <c r="R248" s="226"/>
      <c r="S248" s="226"/>
      <c r="T248" s="22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8" t="s">
        <v>139</v>
      </c>
      <c r="AU248" s="228" t="s">
        <v>79</v>
      </c>
      <c r="AV248" s="13" t="s">
        <v>79</v>
      </c>
      <c r="AW248" s="13" t="s">
        <v>33</v>
      </c>
      <c r="AX248" s="13" t="s">
        <v>72</v>
      </c>
      <c r="AY248" s="228" t="s">
        <v>128</v>
      </c>
    </row>
    <row r="249" s="13" customFormat="1">
      <c r="A249" s="13"/>
      <c r="B249" s="217"/>
      <c r="C249" s="218"/>
      <c r="D249" s="219" t="s">
        <v>139</v>
      </c>
      <c r="E249" s="220" t="s">
        <v>19</v>
      </c>
      <c r="F249" s="221" t="s">
        <v>238</v>
      </c>
      <c r="G249" s="218"/>
      <c r="H249" s="222">
        <v>103.52</v>
      </c>
      <c r="I249" s="223"/>
      <c r="J249" s="218"/>
      <c r="K249" s="218"/>
      <c r="L249" s="224"/>
      <c r="M249" s="225"/>
      <c r="N249" s="226"/>
      <c r="O249" s="226"/>
      <c r="P249" s="226"/>
      <c r="Q249" s="226"/>
      <c r="R249" s="226"/>
      <c r="S249" s="226"/>
      <c r="T249" s="22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8" t="s">
        <v>139</v>
      </c>
      <c r="AU249" s="228" t="s">
        <v>79</v>
      </c>
      <c r="AV249" s="13" t="s">
        <v>79</v>
      </c>
      <c r="AW249" s="13" t="s">
        <v>33</v>
      </c>
      <c r="AX249" s="13" t="s">
        <v>72</v>
      </c>
      <c r="AY249" s="228" t="s">
        <v>128</v>
      </c>
    </row>
    <row r="250" s="13" customFormat="1">
      <c r="A250" s="13"/>
      <c r="B250" s="217"/>
      <c r="C250" s="218"/>
      <c r="D250" s="219" t="s">
        <v>139</v>
      </c>
      <c r="E250" s="220" t="s">
        <v>19</v>
      </c>
      <c r="F250" s="221" t="s">
        <v>239</v>
      </c>
      <c r="G250" s="218"/>
      <c r="H250" s="222">
        <v>28.93</v>
      </c>
      <c r="I250" s="223"/>
      <c r="J250" s="218"/>
      <c r="K250" s="218"/>
      <c r="L250" s="224"/>
      <c r="M250" s="225"/>
      <c r="N250" s="226"/>
      <c r="O250" s="226"/>
      <c r="P250" s="226"/>
      <c r="Q250" s="226"/>
      <c r="R250" s="226"/>
      <c r="S250" s="226"/>
      <c r="T250" s="22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8" t="s">
        <v>139</v>
      </c>
      <c r="AU250" s="228" t="s">
        <v>79</v>
      </c>
      <c r="AV250" s="13" t="s">
        <v>79</v>
      </c>
      <c r="AW250" s="13" t="s">
        <v>33</v>
      </c>
      <c r="AX250" s="13" t="s">
        <v>72</v>
      </c>
      <c r="AY250" s="228" t="s">
        <v>128</v>
      </c>
    </row>
    <row r="251" s="13" customFormat="1">
      <c r="A251" s="13"/>
      <c r="B251" s="217"/>
      <c r="C251" s="218"/>
      <c r="D251" s="219" t="s">
        <v>139</v>
      </c>
      <c r="E251" s="220" t="s">
        <v>19</v>
      </c>
      <c r="F251" s="221" t="s">
        <v>302</v>
      </c>
      <c r="G251" s="218"/>
      <c r="H251" s="222">
        <v>1.95</v>
      </c>
      <c r="I251" s="223"/>
      <c r="J251" s="218"/>
      <c r="K251" s="218"/>
      <c r="L251" s="224"/>
      <c r="M251" s="225"/>
      <c r="N251" s="226"/>
      <c r="O251" s="226"/>
      <c r="P251" s="226"/>
      <c r="Q251" s="226"/>
      <c r="R251" s="226"/>
      <c r="S251" s="226"/>
      <c r="T251" s="22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8" t="s">
        <v>139</v>
      </c>
      <c r="AU251" s="228" t="s">
        <v>79</v>
      </c>
      <c r="AV251" s="13" t="s">
        <v>79</v>
      </c>
      <c r="AW251" s="13" t="s">
        <v>33</v>
      </c>
      <c r="AX251" s="13" t="s">
        <v>72</v>
      </c>
      <c r="AY251" s="228" t="s">
        <v>128</v>
      </c>
    </row>
    <row r="252" s="13" customFormat="1">
      <c r="A252" s="13"/>
      <c r="B252" s="217"/>
      <c r="C252" s="218"/>
      <c r="D252" s="219" t="s">
        <v>139</v>
      </c>
      <c r="E252" s="220" t="s">
        <v>19</v>
      </c>
      <c r="F252" s="221" t="s">
        <v>303</v>
      </c>
      <c r="G252" s="218"/>
      <c r="H252" s="222">
        <v>2.7999999999999998</v>
      </c>
      <c r="I252" s="223"/>
      <c r="J252" s="218"/>
      <c r="K252" s="218"/>
      <c r="L252" s="224"/>
      <c r="M252" s="225"/>
      <c r="N252" s="226"/>
      <c r="O252" s="226"/>
      <c r="P252" s="226"/>
      <c r="Q252" s="226"/>
      <c r="R252" s="226"/>
      <c r="S252" s="226"/>
      <c r="T252" s="22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8" t="s">
        <v>139</v>
      </c>
      <c r="AU252" s="228" t="s">
        <v>79</v>
      </c>
      <c r="AV252" s="13" t="s">
        <v>79</v>
      </c>
      <c r="AW252" s="13" t="s">
        <v>33</v>
      </c>
      <c r="AX252" s="13" t="s">
        <v>72</v>
      </c>
      <c r="AY252" s="228" t="s">
        <v>128</v>
      </c>
    </row>
    <row r="253" s="13" customFormat="1">
      <c r="A253" s="13"/>
      <c r="B253" s="217"/>
      <c r="C253" s="218"/>
      <c r="D253" s="219" t="s">
        <v>139</v>
      </c>
      <c r="E253" s="220" t="s">
        <v>19</v>
      </c>
      <c r="F253" s="221" t="s">
        <v>304</v>
      </c>
      <c r="G253" s="218"/>
      <c r="H253" s="222">
        <v>3.7799999999999998</v>
      </c>
      <c r="I253" s="223"/>
      <c r="J253" s="218"/>
      <c r="K253" s="218"/>
      <c r="L253" s="224"/>
      <c r="M253" s="225"/>
      <c r="N253" s="226"/>
      <c r="O253" s="226"/>
      <c r="P253" s="226"/>
      <c r="Q253" s="226"/>
      <c r="R253" s="226"/>
      <c r="S253" s="226"/>
      <c r="T253" s="22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8" t="s">
        <v>139</v>
      </c>
      <c r="AU253" s="228" t="s">
        <v>79</v>
      </c>
      <c r="AV253" s="13" t="s">
        <v>79</v>
      </c>
      <c r="AW253" s="13" t="s">
        <v>33</v>
      </c>
      <c r="AX253" s="13" t="s">
        <v>72</v>
      </c>
      <c r="AY253" s="228" t="s">
        <v>128</v>
      </c>
    </row>
    <row r="254" s="2" customFormat="1" ht="44.25" customHeight="1">
      <c r="A254" s="38"/>
      <c r="B254" s="39"/>
      <c r="C254" s="198" t="s">
        <v>314</v>
      </c>
      <c r="D254" s="198" t="s">
        <v>131</v>
      </c>
      <c r="E254" s="199" t="s">
        <v>315</v>
      </c>
      <c r="F254" s="200" t="s">
        <v>316</v>
      </c>
      <c r="G254" s="201" t="s">
        <v>253</v>
      </c>
      <c r="H254" s="202">
        <v>0.55800000000000005</v>
      </c>
      <c r="I254" s="203"/>
      <c r="J254" s="204">
        <f>ROUND(I254*H254,2)</f>
        <v>0</v>
      </c>
      <c r="K254" s="205"/>
      <c r="L254" s="44"/>
      <c r="M254" s="206" t="s">
        <v>19</v>
      </c>
      <c r="N254" s="207" t="s">
        <v>43</v>
      </c>
      <c r="O254" s="84"/>
      <c r="P254" s="208">
        <f>O254*H254</f>
        <v>0</v>
      </c>
      <c r="Q254" s="208">
        <v>0</v>
      </c>
      <c r="R254" s="208">
        <f>Q254*H254</f>
        <v>0</v>
      </c>
      <c r="S254" s="208">
        <v>1.8</v>
      </c>
      <c r="T254" s="209">
        <f>S254*H254</f>
        <v>1.0044000000000002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0" t="s">
        <v>135</v>
      </c>
      <c r="AT254" s="210" t="s">
        <v>131</v>
      </c>
      <c r="AU254" s="210" t="s">
        <v>79</v>
      </c>
      <c r="AY254" s="17" t="s">
        <v>128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7" t="s">
        <v>77</v>
      </c>
      <c r="BK254" s="211">
        <f>ROUND(I254*H254,2)</f>
        <v>0</v>
      </c>
      <c r="BL254" s="17" t="s">
        <v>135</v>
      </c>
      <c r="BM254" s="210" t="s">
        <v>317</v>
      </c>
    </row>
    <row r="255" s="2" customFormat="1">
      <c r="A255" s="38"/>
      <c r="B255" s="39"/>
      <c r="C255" s="40"/>
      <c r="D255" s="212" t="s">
        <v>137</v>
      </c>
      <c r="E255" s="40"/>
      <c r="F255" s="213" t="s">
        <v>318</v>
      </c>
      <c r="G255" s="40"/>
      <c r="H255" s="40"/>
      <c r="I255" s="214"/>
      <c r="J255" s="40"/>
      <c r="K255" s="40"/>
      <c r="L255" s="44"/>
      <c r="M255" s="215"/>
      <c r="N255" s="216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137</v>
      </c>
      <c r="AU255" s="17" t="s">
        <v>79</v>
      </c>
    </row>
    <row r="256" s="13" customFormat="1">
      <c r="A256" s="13"/>
      <c r="B256" s="217"/>
      <c r="C256" s="218"/>
      <c r="D256" s="219" t="s">
        <v>139</v>
      </c>
      <c r="E256" s="220" t="s">
        <v>19</v>
      </c>
      <c r="F256" s="221" t="s">
        <v>319</v>
      </c>
      <c r="G256" s="218"/>
      <c r="H256" s="222">
        <v>0.55800000000000005</v>
      </c>
      <c r="I256" s="223"/>
      <c r="J256" s="218"/>
      <c r="K256" s="218"/>
      <c r="L256" s="224"/>
      <c r="M256" s="225"/>
      <c r="N256" s="226"/>
      <c r="O256" s="226"/>
      <c r="P256" s="226"/>
      <c r="Q256" s="226"/>
      <c r="R256" s="226"/>
      <c r="S256" s="226"/>
      <c r="T256" s="22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8" t="s">
        <v>139</v>
      </c>
      <c r="AU256" s="228" t="s">
        <v>79</v>
      </c>
      <c r="AV256" s="13" t="s">
        <v>79</v>
      </c>
      <c r="AW256" s="13" t="s">
        <v>33</v>
      </c>
      <c r="AX256" s="13" t="s">
        <v>72</v>
      </c>
      <c r="AY256" s="228" t="s">
        <v>128</v>
      </c>
    </row>
    <row r="257" s="2" customFormat="1" ht="24.15" customHeight="1">
      <c r="A257" s="38"/>
      <c r="B257" s="39"/>
      <c r="C257" s="198" t="s">
        <v>320</v>
      </c>
      <c r="D257" s="198" t="s">
        <v>131</v>
      </c>
      <c r="E257" s="199" t="s">
        <v>321</v>
      </c>
      <c r="F257" s="200" t="s">
        <v>322</v>
      </c>
      <c r="G257" s="201" t="s">
        <v>253</v>
      </c>
      <c r="H257" s="202">
        <v>1.4270000000000001</v>
      </c>
      <c r="I257" s="203"/>
      <c r="J257" s="204">
        <f>ROUND(I257*H257,2)</f>
        <v>0</v>
      </c>
      <c r="K257" s="205"/>
      <c r="L257" s="44"/>
      <c r="M257" s="206" t="s">
        <v>19</v>
      </c>
      <c r="N257" s="207" t="s">
        <v>43</v>
      </c>
      <c r="O257" s="84"/>
      <c r="P257" s="208">
        <f>O257*H257</f>
        <v>0</v>
      </c>
      <c r="Q257" s="208">
        <v>0</v>
      </c>
      <c r="R257" s="208">
        <f>Q257*H257</f>
        <v>0</v>
      </c>
      <c r="S257" s="208">
        <v>2.2000000000000002</v>
      </c>
      <c r="T257" s="209">
        <f>S257*H257</f>
        <v>3.1394000000000002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0" t="s">
        <v>135</v>
      </c>
      <c r="AT257" s="210" t="s">
        <v>131</v>
      </c>
      <c r="AU257" s="210" t="s">
        <v>79</v>
      </c>
      <c r="AY257" s="17" t="s">
        <v>128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7" t="s">
        <v>77</v>
      </c>
      <c r="BK257" s="211">
        <f>ROUND(I257*H257,2)</f>
        <v>0</v>
      </c>
      <c r="BL257" s="17" t="s">
        <v>135</v>
      </c>
      <c r="BM257" s="210" t="s">
        <v>323</v>
      </c>
    </row>
    <row r="258" s="2" customFormat="1">
      <c r="A258" s="38"/>
      <c r="B258" s="39"/>
      <c r="C258" s="40"/>
      <c r="D258" s="212" t="s">
        <v>137</v>
      </c>
      <c r="E258" s="40"/>
      <c r="F258" s="213" t="s">
        <v>324</v>
      </c>
      <c r="G258" s="40"/>
      <c r="H258" s="40"/>
      <c r="I258" s="214"/>
      <c r="J258" s="40"/>
      <c r="K258" s="40"/>
      <c r="L258" s="44"/>
      <c r="M258" s="215"/>
      <c r="N258" s="216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137</v>
      </c>
      <c r="AU258" s="17" t="s">
        <v>79</v>
      </c>
    </row>
    <row r="259" s="14" customFormat="1">
      <c r="A259" s="14"/>
      <c r="B259" s="229"/>
      <c r="C259" s="230"/>
      <c r="D259" s="219" t="s">
        <v>139</v>
      </c>
      <c r="E259" s="231" t="s">
        <v>19</v>
      </c>
      <c r="F259" s="232" t="s">
        <v>325</v>
      </c>
      <c r="G259" s="230"/>
      <c r="H259" s="231" t="s">
        <v>19</v>
      </c>
      <c r="I259" s="233"/>
      <c r="J259" s="230"/>
      <c r="K259" s="230"/>
      <c r="L259" s="234"/>
      <c r="M259" s="235"/>
      <c r="N259" s="236"/>
      <c r="O259" s="236"/>
      <c r="P259" s="236"/>
      <c r="Q259" s="236"/>
      <c r="R259" s="236"/>
      <c r="S259" s="236"/>
      <c r="T259" s="23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8" t="s">
        <v>139</v>
      </c>
      <c r="AU259" s="238" t="s">
        <v>79</v>
      </c>
      <c r="AV259" s="14" t="s">
        <v>77</v>
      </c>
      <c r="AW259" s="14" t="s">
        <v>33</v>
      </c>
      <c r="AX259" s="14" t="s">
        <v>72</v>
      </c>
      <c r="AY259" s="238" t="s">
        <v>128</v>
      </c>
    </row>
    <row r="260" s="13" customFormat="1">
      <c r="A260" s="13"/>
      <c r="B260" s="217"/>
      <c r="C260" s="218"/>
      <c r="D260" s="219" t="s">
        <v>139</v>
      </c>
      <c r="E260" s="220" t="s">
        <v>19</v>
      </c>
      <c r="F260" s="221" t="s">
        <v>326</v>
      </c>
      <c r="G260" s="218"/>
      <c r="H260" s="222">
        <v>1.395</v>
      </c>
      <c r="I260" s="223"/>
      <c r="J260" s="218"/>
      <c r="K260" s="218"/>
      <c r="L260" s="224"/>
      <c r="M260" s="225"/>
      <c r="N260" s="226"/>
      <c r="O260" s="226"/>
      <c r="P260" s="226"/>
      <c r="Q260" s="226"/>
      <c r="R260" s="226"/>
      <c r="S260" s="226"/>
      <c r="T260" s="22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8" t="s">
        <v>139</v>
      </c>
      <c r="AU260" s="228" t="s">
        <v>79</v>
      </c>
      <c r="AV260" s="13" t="s">
        <v>79</v>
      </c>
      <c r="AW260" s="13" t="s">
        <v>33</v>
      </c>
      <c r="AX260" s="13" t="s">
        <v>72</v>
      </c>
      <c r="AY260" s="228" t="s">
        <v>128</v>
      </c>
    </row>
    <row r="261" s="13" customFormat="1">
      <c r="A261" s="13"/>
      <c r="B261" s="217"/>
      <c r="C261" s="218"/>
      <c r="D261" s="219" t="s">
        <v>139</v>
      </c>
      <c r="E261" s="220" t="s">
        <v>19</v>
      </c>
      <c r="F261" s="221" t="s">
        <v>327</v>
      </c>
      <c r="G261" s="218"/>
      <c r="H261" s="222">
        <v>0.032000000000000001</v>
      </c>
      <c r="I261" s="223"/>
      <c r="J261" s="218"/>
      <c r="K261" s="218"/>
      <c r="L261" s="224"/>
      <c r="M261" s="225"/>
      <c r="N261" s="226"/>
      <c r="O261" s="226"/>
      <c r="P261" s="226"/>
      <c r="Q261" s="226"/>
      <c r="R261" s="226"/>
      <c r="S261" s="226"/>
      <c r="T261" s="22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8" t="s">
        <v>139</v>
      </c>
      <c r="AU261" s="228" t="s">
        <v>79</v>
      </c>
      <c r="AV261" s="13" t="s">
        <v>79</v>
      </c>
      <c r="AW261" s="13" t="s">
        <v>33</v>
      </c>
      <c r="AX261" s="13" t="s">
        <v>72</v>
      </c>
      <c r="AY261" s="228" t="s">
        <v>128</v>
      </c>
    </row>
    <row r="262" s="2" customFormat="1" ht="24.15" customHeight="1">
      <c r="A262" s="38"/>
      <c r="B262" s="39"/>
      <c r="C262" s="198" t="s">
        <v>328</v>
      </c>
      <c r="D262" s="198" t="s">
        <v>131</v>
      </c>
      <c r="E262" s="199" t="s">
        <v>329</v>
      </c>
      <c r="F262" s="200" t="s">
        <v>330</v>
      </c>
      <c r="G262" s="201" t="s">
        <v>145</v>
      </c>
      <c r="H262" s="202">
        <v>1.331</v>
      </c>
      <c r="I262" s="203"/>
      <c r="J262" s="204">
        <f>ROUND(I262*H262,2)</f>
        <v>0</v>
      </c>
      <c r="K262" s="205"/>
      <c r="L262" s="44"/>
      <c r="M262" s="206" t="s">
        <v>19</v>
      </c>
      <c r="N262" s="207" t="s">
        <v>43</v>
      </c>
      <c r="O262" s="84"/>
      <c r="P262" s="208">
        <f>O262*H262</f>
        <v>0</v>
      </c>
      <c r="Q262" s="208">
        <v>0</v>
      </c>
      <c r="R262" s="208">
        <f>Q262*H262</f>
        <v>0</v>
      </c>
      <c r="S262" s="208">
        <v>0.066000000000000003</v>
      </c>
      <c r="T262" s="209">
        <f>S262*H262</f>
        <v>0.087846000000000007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0" t="s">
        <v>135</v>
      </c>
      <c r="AT262" s="210" t="s">
        <v>131</v>
      </c>
      <c r="AU262" s="210" t="s">
        <v>79</v>
      </c>
      <c r="AY262" s="17" t="s">
        <v>128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7" t="s">
        <v>77</v>
      </c>
      <c r="BK262" s="211">
        <f>ROUND(I262*H262,2)</f>
        <v>0</v>
      </c>
      <c r="BL262" s="17" t="s">
        <v>135</v>
      </c>
      <c r="BM262" s="210" t="s">
        <v>331</v>
      </c>
    </row>
    <row r="263" s="2" customFormat="1">
      <c r="A263" s="38"/>
      <c r="B263" s="39"/>
      <c r="C263" s="40"/>
      <c r="D263" s="212" t="s">
        <v>137</v>
      </c>
      <c r="E263" s="40"/>
      <c r="F263" s="213" t="s">
        <v>332</v>
      </c>
      <c r="G263" s="40"/>
      <c r="H263" s="40"/>
      <c r="I263" s="214"/>
      <c r="J263" s="40"/>
      <c r="K263" s="40"/>
      <c r="L263" s="44"/>
      <c r="M263" s="215"/>
      <c r="N263" s="216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137</v>
      </c>
      <c r="AU263" s="17" t="s">
        <v>79</v>
      </c>
    </row>
    <row r="264" s="13" customFormat="1">
      <c r="A264" s="13"/>
      <c r="B264" s="217"/>
      <c r="C264" s="218"/>
      <c r="D264" s="219" t="s">
        <v>139</v>
      </c>
      <c r="E264" s="220" t="s">
        <v>19</v>
      </c>
      <c r="F264" s="221" t="s">
        <v>333</v>
      </c>
      <c r="G264" s="218"/>
      <c r="H264" s="222">
        <v>1.331</v>
      </c>
      <c r="I264" s="223"/>
      <c r="J264" s="218"/>
      <c r="K264" s="218"/>
      <c r="L264" s="224"/>
      <c r="M264" s="225"/>
      <c r="N264" s="226"/>
      <c r="O264" s="226"/>
      <c r="P264" s="226"/>
      <c r="Q264" s="226"/>
      <c r="R264" s="226"/>
      <c r="S264" s="226"/>
      <c r="T264" s="22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8" t="s">
        <v>139</v>
      </c>
      <c r="AU264" s="228" t="s">
        <v>79</v>
      </c>
      <c r="AV264" s="13" t="s">
        <v>79</v>
      </c>
      <c r="AW264" s="13" t="s">
        <v>33</v>
      </c>
      <c r="AX264" s="13" t="s">
        <v>72</v>
      </c>
      <c r="AY264" s="228" t="s">
        <v>128</v>
      </c>
    </row>
    <row r="265" s="2" customFormat="1" ht="55.5" customHeight="1">
      <c r="A265" s="38"/>
      <c r="B265" s="39"/>
      <c r="C265" s="198" t="s">
        <v>334</v>
      </c>
      <c r="D265" s="198" t="s">
        <v>131</v>
      </c>
      <c r="E265" s="199" t="s">
        <v>335</v>
      </c>
      <c r="F265" s="200" t="s">
        <v>336</v>
      </c>
      <c r="G265" s="201" t="s">
        <v>134</v>
      </c>
      <c r="H265" s="202">
        <v>17</v>
      </c>
      <c r="I265" s="203"/>
      <c r="J265" s="204">
        <f>ROUND(I265*H265,2)</f>
        <v>0</v>
      </c>
      <c r="K265" s="205"/>
      <c r="L265" s="44"/>
      <c r="M265" s="206" t="s">
        <v>19</v>
      </c>
      <c r="N265" s="207" t="s">
        <v>43</v>
      </c>
      <c r="O265" s="84"/>
      <c r="P265" s="208">
        <f>O265*H265</f>
        <v>0</v>
      </c>
      <c r="Q265" s="208">
        <v>0</v>
      </c>
      <c r="R265" s="208">
        <f>Q265*H265</f>
        <v>0</v>
      </c>
      <c r="S265" s="208">
        <v>0.001</v>
      </c>
      <c r="T265" s="209">
        <f>S265*H265</f>
        <v>0.017000000000000001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0" t="s">
        <v>135</v>
      </c>
      <c r="AT265" s="210" t="s">
        <v>131</v>
      </c>
      <c r="AU265" s="210" t="s">
        <v>79</v>
      </c>
      <c r="AY265" s="17" t="s">
        <v>128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7" t="s">
        <v>77</v>
      </c>
      <c r="BK265" s="211">
        <f>ROUND(I265*H265,2)</f>
        <v>0</v>
      </c>
      <c r="BL265" s="17" t="s">
        <v>135</v>
      </c>
      <c r="BM265" s="210" t="s">
        <v>337</v>
      </c>
    </row>
    <row r="266" s="2" customFormat="1">
      <c r="A266" s="38"/>
      <c r="B266" s="39"/>
      <c r="C266" s="40"/>
      <c r="D266" s="212" t="s">
        <v>137</v>
      </c>
      <c r="E266" s="40"/>
      <c r="F266" s="213" t="s">
        <v>338</v>
      </c>
      <c r="G266" s="40"/>
      <c r="H266" s="40"/>
      <c r="I266" s="214"/>
      <c r="J266" s="40"/>
      <c r="K266" s="40"/>
      <c r="L266" s="44"/>
      <c r="M266" s="215"/>
      <c r="N266" s="216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137</v>
      </c>
      <c r="AU266" s="17" t="s">
        <v>79</v>
      </c>
    </row>
    <row r="267" s="13" customFormat="1">
      <c r="A267" s="13"/>
      <c r="B267" s="217"/>
      <c r="C267" s="218"/>
      <c r="D267" s="219" t="s">
        <v>139</v>
      </c>
      <c r="E267" s="220" t="s">
        <v>19</v>
      </c>
      <c r="F267" s="221" t="s">
        <v>339</v>
      </c>
      <c r="G267" s="218"/>
      <c r="H267" s="222">
        <v>10</v>
      </c>
      <c r="I267" s="223"/>
      <c r="J267" s="218"/>
      <c r="K267" s="218"/>
      <c r="L267" s="224"/>
      <c r="M267" s="225"/>
      <c r="N267" s="226"/>
      <c r="O267" s="226"/>
      <c r="P267" s="226"/>
      <c r="Q267" s="226"/>
      <c r="R267" s="226"/>
      <c r="S267" s="226"/>
      <c r="T267" s="22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28" t="s">
        <v>139</v>
      </c>
      <c r="AU267" s="228" t="s">
        <v>79</v>
      </c>
      <c r="AV267" s="13" t="s">
        <v>79</v>
      </c>
      <c r="AW267" s="13" t="s">
        <v>33</v>
      </c>
      <c r="AX267" s="13" t="s">
        <v>72</v>
      </c>
      <c r="AY267" s="228" t="s">
        <v>128</v>
      </c>
    </row>
    <row r="268" s="13" customFormat="1">
      <c r="A268" s="13"/>
      <c r="B268" s="217"/>
      <c r="C268" s="218"/>
      <c r="D268" s="219" t="s">
        <v>139</v>
      </c>
      <c r="E268" s="220" t="s">
        <v>19</v>
      </c>
      <c r="F268" s="221" t="s">
        <v>340</v>
      </c>
      <c r="G268" s="218"/>
      <c r="H268" s="222">
        <v>5</v>
      </c>
      <c r="I268" s="223"/>
      <c r="J268" s="218"/>
      <c r="K268" s="218"/>
      <c r="L268" s="224"/>
      <c r="M268" s="225"/>
      <c r="N268" s="226"/>
      <c r="O268" s="226"/>
      <c r="P268" s="226"/>
      <c r="Q268" s="226"/>
      <c r="R268" s="226"/>
      <c r="S268" s="226"/>
      <c r="T268" s="22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8" t="s">
        <v>139</v>
      </c>
      <c r="AU268" s="228" t="s">
        <v>79</v>
      </c>
      <c r="AV268" s="13" t="s">
        <v>79</v>
      </c>
      <c r="AW268" s="13" t="s">
        <v>33</v>
      </c>
      <c r="AX268" s="13" t="s">
        <v>72</v>
      </c>
      <c r="AY268" s="228" t="s">
        <v>128</v>
      </c>
    </row>
    <row r="269" s="13" customFormat="1">
      <c r="A269" s="13"/>
      <c r="B269" s="217"/>
      <c r="C269" s="218"/>
      <c r="D269" s="219" t="s">
        <v>139</v>
      </c>
      <c r="E269" s="220" t="s">
        <v>19</v>
      </c>
      <c r="F269" s="221" t="s">
        <v>341</v>
      </c>
      <c r="G269" s="218"/>
      <c r="H269" s="222">
        <v>2</v>
      </c>
      <c r="I269" s="223"/>
      <c r="J269" s="218"/>
      <c r="K269" s="218"/>
      <c r="L269" s="224"/>
      <c r="M269" s="225"/>
      <c r="N269" s="226"/>
      <c r="O269" s="226"/>
      <c r="P269" s="226"/>
      <c r="Q269" s="226"/>
      <c r="R269" s="226"/>
      <c r="S269" s="226"/>
      <c r="T269" s="22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8" t="s">
        <v>139</v>
      </c>
      <c r="AU269" s="228" t="s">
        <v>79</v>
      </c>
      <c r="AV269" s="13" t="s">
        <v>79</v>
      </c>
      <c r="AW269" s="13" t="s">
        <v>33</v>
      </c>
      <c r="AX269" s="13" t="s">
        <v>72</v>
      </c>
      <c r="AY269" s="228" t="s">
        <v>128</v>
      </c>
    </row>
    <row r="270" s="2" customFormat="1" ht="55.5" customHeight="1">
      <c r="A270" s="38"/>
      <c r="B270" s="39"/>
      <c r="C270" s="198" t="s">
        <v>342</v>
      </c>
      <c r="D270" s="198" t="s">
        <v>131</v>
      </c>
      <c r="E270" s="199" t="s">
        <v>343</v>
      </c>
      <c r="F270" s="200" t="s">
        <v>344</v>
      </c>
      <c r="G270" s="201" t="s">
        <v>134</v>
      </c>
      <c r="H270" s="202">
        <v>1</v>
      </c>
      <c r="I270" s="203"/>
      <c r="J270" s="204">
        <f>ROUND(I270*H270,2)</f>
        <v>0</v>
      </c>
      <c r="K270" s="205"/>
      <c r="L270" s="44"/>
      <c r="M270" s="206" t="s">
        <v>19</v>
      </c>
      <c r="N270" s="207" t="s">
        <v>43</v>
      </c>
      <c r="O270" s="84"/>
      <c r="P270" s="208">
        <f>O270*H270</f>
        <v>0</v>
      </c>
      <c r="Q270" s="208">
        <v>0</v>
      </c>
      <c r="R270" s="208">
        <f>Q270*H270</f>
        <v>0</v>
      </c>
      <c r="S270" s="208">
        <v>0.002</v>
      </c>
      <c r="T270" s="209">
        <f>S270*H270</f>
        <v>0.002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0" t="s">
        <v>135</v>
      </c>
      <c r="AT270" s="210" t="s">
        <v>131</v>
      </c>
      <c r="AU270" s="210" t="s">
        <v>79</v>
      </c>
      <c r="AY270" s="17" t="s">
        <v>128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7" t="s">
        <v>77</v>
      </c>
      <c r="BK270" s="211">
        <f>ROUND(I270*H270,2)</f>
        <v>0</v>
      </c>
      <c r="BL270" s="17" t="s">
        <v>135</v>
      </c>
      <c r="BM270" s="210" t="s">
        <v>345</v>
      </c>
    </row>
    <row r="271" s="2" customFormat="1">
      <c r="A271" s="38"/>
      <c r="B271" s="39"/>
      <c r="C271" s="40"/>
      <c r="D271" s="212" t="s">
        <v>137</v>
      </c>
      <c r="E271" s="40"/>
      <c r="F271" s="213" t="s">
        <v>346</v>
      </c>
      <c r="G271" s="40"/>
      <c r="H271" s="40"/>
      <c r="I271" s="214"/>
      <c r="J271" s="40"/>
      <c r="K271" s="40"/>
      <c r="L271" s="44"/>
      <c r="M271" s="215"/>
      <c r="N271" s="216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137</v>
      </c>
      <c r="AU271" s="17" t="s">
        <v>79</v>
      </c>
    </row>
    <row r="272" s="13" customFormat="1">
      <c r="A272" s="13"/>
      <c r="B272" s="217"/>
      <c r="C272" s="218"/>
      <c r="D272" s="219" t="s">
        <v>139</v>
      </c>
      <c r="E272" s="220" t="s">
        <v>19</v>
      </c>
      <c r="F272" s="221" t="s">
        <v>347</v>
      </c>
      <c r="G272" s="218"/>
      <c r="H272" s="222">
        <v>1</v>
      </c>
      <c r="I272" s="223"/>
      <c r="J272" s="218"/>
      <c r="K272" s="218"/>
      <c r="L272" s="224"/>
      <c r="M272" s="225"/>
      <c r="N272" s="226"/>
      <c r="O272" s="226"/>
      <c r="P272" s="226"/>
      <c r="Q272" s="226"/>
      <c r="R272" s="226"/>
      <c r="S272" s="226"/>
      <c r="T272" s="22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8" t="s">
        <v>139</v>
      </c>
      <c r="AU272" s="228" t="s">
        <v>79</v>
      </c>
      <c r="AV272" s="13" t="s">
        <v>79</v>
      </c>
      <c r="AW272" s="13" t="s">
        <v>33</v>
      </c>
      <c r="AX272" s="13" t="s">
        <v>72</v>
      </c>
      <c r="AY272" s="228" t="s">
        <v>128</v>
      </c>
    </row>
    <row r="273" s="2" customFormat="1" ht="37.8" customHeight="1">
      <c r="A273" s="38"/>
      <c r="B273" s="39"/>
      <c r="C273" s="198" t="s">
        <v>348</v>
      </c>
      <c r="D273" s="198" t="s">
        <v>131</v>
      </c>
      <c r="E273" s="199" t="s">
        <v>349</v>
      </c>
      <c r="F273" s="200" t="s">
        <v>350</v>
      </c>
      <c r="G273" s="201" t="s">
        <v>134</v>
      </c>
      <c r="H273" s="202">
        <v>1</v>
      </c>
      <c r="I273" s="203"/>
      <c r="J273" s="204">
        <f>ROUND(I273*H273,2)</f>
        <v>0</v>
      </c>
      <c r="K273" s="205"/>
      <c r="L273" s="44"/>
      <c r="M273" s="206" t="s">
        <v>19</v>
      </c>
      <c r="N273" s="207" t="s">
        <v>43</v>
      </c>
      <c r="O273" s="84"/>
      <c r="P273" s="208">
        <f>O273*H273</f>
        <v>0</v>
      </c>
      <c r="Q273" s="208">
        <v>0</v>
      </c>
      <c r="R273" s="208">
        <f>Q273*H273</f>
        <v>0</v>
      </c>
      <c r="S273" s="208">
        <v>0.031</v>
      </c>
      <c r="T273" s="209">
        <f>S273*H273</f>
        <v>0.031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0" t="s">
        <v>135</v>
      </c>
      <c r="AT273" s="210" t="s">
        <v>131</v>
      </c>
      <c r="AU273" s="210" t="s">
        <v>79</v>
      </c>
      <c r="AY273" s="17" t="s">
        <v>128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7" t="s">
        <v>77</v>
      </c>
      <c r="BK273" s="211">
        <f>ROUND(I273*H273,2)</f>
        <v>0</v>
      </c>
      <c r="BL273" s="17" t="s">
        <v>135</v>
      </c>
      <c r="BM273" s="210" t="s">
        <v>351</v>
      </c>
    </row>
    <row r="274" s="2" customFormat="1">
      <c r="A274" s="38"/>
      <c r="B274" s="39"/>
      <c r="C274" s="40"/>
      <c r="D274" s="212" t="s">
        <v>137</v>
      </c>
      <c r="E274" s="40"/>
      <c r="F274" s="213" t="s">
        <v>352</v>
      </c>
      <c r="G274" s="40"/>
      <c r="H274" s="40"/>
      <c r="I274" s="214"/>
      <c r="J274" s="40"/>
      <c r="K274" s="40"/>
      <c r="L274" s="44"/>
      <c r="M274" s="215"/>
      <c r="N274" s="216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137</v>
      </c>
      <c r="AU274" s="17" t="s">
        <v>79</v>
      </c>
    </row>
    <row r="275" s="13" customFormat="1">
      <c r="A275" s="13"/>
      <c r="B275" s="217"/>
      <c r="C275" s="218"/>
      <c r="D275" s="219" t="s">
        <v>139</v>
      </c>
      <c r="E275" s="220" t="s">
        <v>19</v>
      </c>
      <c r="F275" s="221" t="s">
        <v>353</v>
      </c>
      <c r="G275" s="218"/>
      <c r="H275" s="222">
        <v>1</v>
      </c>
      <c r="I275" s="223"/>
      <c r="J275" s="218"/>
      <c r="K275" s="218"/>
      <c r="L275" s="224"/>
      <c r="M275" s="225"/>
      <c r="N275" s="226"/>
      <c r="O275" s="226"/>
      <c r="P275" s="226"/>
      <c r="Q275" s="226"/>
      <c r="R275" s="226"/>
      <c r="S275" s="226"/>
      <c r="T275" s="227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8" t="s">
        <v>139</v>
      </c>
      <c r="AU275" s="228" t="s">
        <v>79</v>
      </c>
      <c r="AV275" s="13" t="s">
        <v>79</v>
      </c>
      <c r="AW275" s="13" t="s">
        <v>33</v>
      </c>
      <c r="AX275" s="13" t="s">
        <v>72</v>
      </c>
      <c r="AY275" s="228" t="s">
        <v>128</v>
      </c>
    </row>
    <row r="276" s="2" customFormat="1" ht="37.8" customHeight="1">
      <c r="A276" s="38"/>
      <c r="B276" s="39"/>
      <c r="C276" s="198" t="s">
        <v>354</v>
      </c>
      <c r="D276" s="198" t="s">
        <v>131</v>
      </c>
      <c r="E276" s="199" t="s">
        <v>355</v>
      </c>
      <c r="F276" s="200" t="s">
        <v>356</v>
      </c>
      <c r="G276" s="201" t="s">
        <v>161</v>
      </c>
      <c r="H276" s="202">
        <v>6.5</v>
      </c>
      <c r="I276" s="203"/>
      <c r="J276" s="204">
        <f>ROUND(I276*H276,2)</f>
        <v>0</v>
      </c>
      <c r="K276" s="205"/>
      <c r="L276" s="44"/>
      <c r="M276" s="206" t="s">
        <v>19</v>
      </c>
      <c r="N276" s="207" t="s">
        <v>43</v>
      </c>
      <c r="O276" s="84"/>
      <c r="P276" s="208">
        <f>O276*H276</f>
        <v>0</v>
      </c>
      <c r="Q276" s="208">
        <v>0</v>
      </c>
      <c r="R276" s="208">
        <f>Q276*H276</f>
        <v>0</v>
      </c>
      <c r="S276" s="208">
        <v>0.0060000000000000001</v>
      </c>
      <c r="T276" s="209">
        <f>S276*H276</f>
        <v>0.039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0" t="s">
        <v>135</v>
      </c>
      <c r="AT276" s="210" t="s">
        <v>131</v>
      </c>
      <c r="AU276" s="210" t="s">
        <v>79</v>
      </c>
      <c r="AY276" s="17" t="s">
        <v>128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7" t="s">
        <v>77</v>
      </c>
      <c r="BK276" s="211">
        <f>ROUND(I276*H276,2)</f>
        <v>0</v>
      </c>
      <c r="BL276" s="17" t="s">
        <v>135</v>
      </c>
      <c r="BM276" s="210" t="s">
        <v>357</v>
      </c>
    </row>
    <row r="277" s="2" customFormat="1">
      <c r="A277" s="38"/>
      <c r="B277" s="39"/>
      <c r="C277" s="40"/>
      <c r="D277" s="212" t="s">
        <v>137</v>
      </c>
      <c r="E277" s="40"/>
      <c r="F277" s="213" t="s">
        <v>358</v>
      </c>
      <c r="G277" s="40"/>
      <c r="H277" s="40"/>
      <c r="I277" s="214"/>
      <c r="J277" s="40"/>
      <c r="K277" s="40"/>
      <c r="L277" s="44"/>
      <c r="M277" s="215"/>
      <c r="N277" s="216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137</v>
      </c>
      <c r="AU277" s="17" t="s">
        <v>79</v>
      </c>
    </row>
    <row r="278" s="13" customFormat="1">
      <c r="A278" s="13"/>
      <c r="B278" s="217"/>
      <c r="C278" s="218"/>
      <c r="D278" s="219" t="s">
        <v>139</v>
      </c>
      <c r="E278" s="220" t="s">
        <v>19</v>
      </c>
      <c r="F278" s="221" t="s">
        <v>359</v>
      </c>
      <c r="G278" s="218"/>
      <c r="H278" s="222">
        <v>1.5</v>
      </c>
      <c r="I278" s="223"/>
      <c r="J278" s="218"/>
      <c r="K278" s="218"/>
      <c r="L278" s="224"/>
      <c r="M278" s="225"/>
      <c r="N278" s="226"/>
      <c r="O278" s="226"/>
      <c r="P278" s="226"/>
      <c r="Q278" s="226"/>
      <c r="R278" s="226"/>
      <c r="S278" s="226"/>
      <c r="T278" s="22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8" t="s">
        <v>139</v>
      </c>
      <c r="AU278" s="228" t="s">
        <v>79</v>
      </c>
      <c r="AV278" s="13" t="s">
        <v>79</v>
      </c>
      <c r="AW278" s="13" t="s">
        <v>33</v>
      </c>
      <c r="AX278" s="13" t="s">
        <v>72</v>
      </c>
      <c r="AY278" s="228" t="s">
        <v>128</v>
      </c>
    </row>
    <row r="279" s="13" customFormat="1">
      <c r="A279" s="13"/>
      <c r="B279" s="217"/>
      <c r="C279" s="218"/>
      <c r="D279" s="219" t="s">
        <v>139</v>
      </c>
      <c r="E279" s="220" t="s">
        <v>19</v>
      </c>
      <c r="F279" s="221" t="s">
        <v>360</v>
      </c>
      <c r="G279" s="218"/>
      <c r="H279" s="222">
        <v>5</v>
      </c>
      <c r="I279" s="223"/>
      <c r="J279" s="218"/>
      <c r="K279" s="218"/>
      <c r="L279" s="224"/>
      <c r="M279" s="225"/>
      <c r="N279" s="226"/>
      <c r="O279" s="226"/>
      <c r="P279" s="226"/>
      <c r="Q279" s="226"/>
      <c r="R279" s="226"/>
      <c r="S279" s="226"/>
      <c r="T279" s="22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28" t="s">
        <v>139</v>
      </c>
      <c r="AU279" s="228" t="s">
        <v>79</v>
      </c>
      <c r="AV279" s="13" t="s">
        <v>79</v>
      </c>
      <c r="AW279" s="13" t="s">
        <v>33</v>
      </c>
      <c r="AX279" s="13" t="s">
        <v>72</v>
      </c>
      <c r="AY279" s="228" t="s">
        <v>128</v>
      </c>
    </row>
    <row r="280" s="2" customFormat="1" ht="37.8" customHeight="1">
      <c r="A280" s="38"/>
      <c r="B280" s="39"/>
      <c r="C280" s="198" t="s">
        <v>361</v>
      </c>
      <c r="D280" s="198" t="s">
        <v>131</v>
      </c>
      <c r="E280" s="199" t="s">
        <v>362</v>
      </c>
      <c r="F280" s="200" t="s">
        <v>363</v>
      </c>
      <c r="G280" s="201" t="s">
        <v>161</v>
      </c>
      <c r="H280" s="202">
        <v>80</v>
      </c>
      <c r="I280" s="203"/>
      <c r="J280" s="204">
        <f>ROUND(I280*H280,2)</f>
        <v>0</v>
      </c>
      <c r="K280" s="205"/>
      <c r="L280" s="44"/>
      <c r="M280" s="206" t="s">
        <v>19</v>
      </c>
      <c r="N280" s="207" t="s">
        <v>43</v>
      </c>
      <c r="O280" s="84"/>
      <c r="P280" s="208">
        <f>O280*H280</f>
        <v>0</v>
      </c>
      <c r="Q280" s="208">
        <v>0</v>
      </c>
      <c r="R280" s="208">
        <f>Q280*H280</f>
        <v>0</v>
      </c>
      <c r="S280" s="208">
        <v>0.0089999999999999993</v>
      </c>
      <c r="T280" s="209">
        <f>S280*H280</f>
        <v>0.71999999999999997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0" t="s">
        <v>135</v>
      </c>
      <c r="AT280" s="210" t="s">
        <v>131</v>
      </c>
      <c r="AU280" s="210" t="s">
        <v>79</v>
      </c>
      <c r="AY280" s="17" t="s">
        <v>128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7" t="s">
        <v>77</v>
      </c>
      <c r="BK280" s="211">
        <f>ROUND(I280*H280,2)</f>
        <v>0</v>
      </c>
      <c r="BL280" s="17" t="s">
        <v>135</v>
      </c>
      <c r="BM280" s="210" t="s">
        <v>364</v>
      </c>
    </row>
    <row r="281" s="2" customFormat="1">
      <c r="A281" s="38"/>
      <c r="B281" s="39"/>
      <c r="C281" s="40"/>
      <c r="D281" s="212" t="s">
        <v>137</v>
      </c>
      <c r="E281" s="40"/>
      <c r="F281" s="213" t="s">
        <v>365</v>
      </c>
      <c r="G281" s="40"/>
      <c r="H281" s="40"/>
      <c r="I281" s="214"/>
      <c r="J281" s="40"/>
      <c r="K281" s="40"/>
      <c r="L281" s="44"/>
      <c r="M281" s="215"/>
      <c r="N281" s="216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137</v>
      </c>
      <c r="AU281" s="17" t="s">
        <v>79</v>
      </c>
    </row>
    <row r="282" s="13" customFormat="1">
      <c r="A282" s="13"/>
      <c r="B282" s="217"/>
      <c r="C282" s="218"/>
      <c r="D282" s="219" t="s">
        <v>139</v>
      </c>
      <c r="E282" s="220" t="s">
        <v>19</v>
      </c>
      <c r="F282" s="221" t="s">
        <v>366</v>
      </c>
      <c r="G282" s="218"/>
      <c r="H282" s="222">
        <v>80</v>
      </c>
      <c r="I282" s="223"/>
      <c r="J282" s="218"/>
      <c r="K282" s="218"/>
      <c r="L282" s="224"/>
      <c r="M282" s="225"/>
      <c r="N282" s="226"/>
      <c r="O282" s="226"/>
      <c r="P282" s="226"/>
      <c r="Q282" s="226"/>
      <c r="R282" s="226"/>
      <c r="S282" s="226"/>
      <c r="T282" s="22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8" t="s">
        <v>139</v>
      </c>
      <c r="AU282" s="228" t="s">
        <v>79</v>
      </c>
      <c r="AV282" s="13" t="s">
        <v>79</v>
      </c>
      <c r="AW282" s="13" t="s">
        <v>33</v>
      </c>
      <c r="AX282" s="13" t="s">
        <v>72</v>
      </c>
      <c r="AY282" s="228" t="s">
        <v>128</v>
      </c>
    </row>
    <row r="283" s="2" customFormat="1" ht="37.8" customHeight="1">
      <c r="A283" s="38"/>
      <c r="B283" s="39"/>
      <c r="C283" s="198" t="s">
        <v>367</v>
      </c>
      <c r="D283" s="198" t="s">
        <v>131</v>
      </c>
      <c r="E283" s="199" t="s">
        <v>368</v>
      </c>
      <c r="F283" s="200" t="s">
        <v>369</v>
      </c>
      <c r="G283" s="201" t="s">
        <v>161</v>
      </c>
      <c r="H283" s="202">
        <v>7.5</v>
      </c>
      <c r="I283" s="203"/>
      <c r="J283" s="204">
        <f>ROUND(I283*H283,2)</f>
        <v>0</v>
      </c>
      <c r="K283" s="205"/>
      <c r="L283" s="44"/>
      <c r="M283" s="206" t="s">
        <v>19</v>
      </c>
      <c r="N283" s="207" t="s">
        <v>43</v>
      </c>
      <c r="O283" s="84"/>
      <c r="P283" s="208">
        <f>O283*H283</f>
        <v>0</v>
      </c>
      <c r="Q283" s="208">
        <v>0</v>
      </c>
      <c r="R283" s="208">
        <f>Q283*H283</f>
        <v>0</v>
      </c>
      <c r="S283" s="208">
        <v>0.012999999999999999</v>
      </c>
      <c r="T283" s="209">
        <f>S283*H283</f>
        <v>0.097499999999999989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0" t="s">
        <v>135</v>
      </c>
      <c r="AT283" s="210" t="s">
        <v>131</v>
      </c>
      <c r="AU283" s="210" t="s">
        <v>79</v>
      </c>
      <c r="AY283" s="17" t="s">
        <v>128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7" t="s">
        <v>77</v>
      </c>
      <c r="BK283" s="211">
        <f>ROUND(I283*H283,2)</f>
        <v>0</v>
      </c>
      <c r="BL283" s="17" t="s">
        <v>135</v>
      </c>
      <c r="BM283" s="210" t="s">
        <v>370</v>
      </c>
    </row>
    <row r="284" s="2" customFormat="1">
      <c r="A284" s="38"/>
      <c r="B284" s="39"/>
      <c r="C284" s="40"/>
      <c r="D284" s="212" t="s">
        <v>137</v>
      </c>
      <c r="E284" s="40"/>
      <c r="F284" s="213" t="s">
        <v>371</v>
      </c>
      <c r="G284" s="40"/>
      <c r="H284" s="40"/>
      <c r="I284" s="214"/>
      <c r="J284" s="40"/>
      <c r="K284" s="40"/>
      <c r="L284" s="44"/>
      <c r="M284" s="215"/>
      <c r="N284" s="216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137</v>
      </c>
      <c r="AU284" s="17" t="s">
        <v>79</v>
      </c>
    </row>
    <row r="285" s="13" customFormat="1">
      <c r="A285" s="13"/>
      <c r="B285" s="217"/>
      <c r="C285" s="218"/>
      <c r="D285" s="219" t="s">
        <v>139</v>
      </c>
      <c r="E285" s="220" t="s">
        <v>19</v>
      </c>
      <c r="F285" s="221" t="s">
        <v>372</v>
      </c>
      <c r="G285" s="218"/>
      <c r="H285" s="222">
        <v>7.5</v>
      </c>
      <c r="I285" s="223"/>
      <c r="J285" s="218"/>
      <c r="K285" s="218"/>
      <c r="L285" s="224"/>
      <c r="M285" s="225"/>
      <c r="N285" s="226"/>
      <c r="O285" s="226"/>
      <c r="P285" s="226"/>
      <c r="Q285" s="226"/>
      <c r="R285" s="226"/>
      <c r="S285" s="226"/>
      <c r="T285" s="22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8" t="s">
        <v>139</v>
      </c>
      <c r="AU285" s="228" t="s">
        <v>79</v>
      </c>
      <c r="AV285" s="13" t="s">
        <v>79</v>
      </c>
      <c r="AW285" s="13" t="s">
        <v>33</v>
      </c>
      <c r="AX285" s="13" t="s">
        <v>72</v>
      </c>
      <c r="AY285" s="228" t="s">
        <v>128</v>
      </c>
    </row>
    <row r="286" s="2" customFormat="1" ht="24.15" customHeight="1">
      <c r="A286" s="38"/>
      <c r="B286" s="39"/>
      <c r="C286" s="198" t="s">
        <v>373</v>
      </c>
      <c r="D286" s="198" t="s">
        <v>131</v>
      </c>
      <c r="E286" s="199" t="s">
        <v>374</v>
      </c>
      <c r="F286" s="200" t="s">
        <v>375</v>
      </c>
      <c r="G286" s="201" t="s">
        <v>134</v>
      </c>
      <c r="H286" s="202">
        <v>36</v>
      </c>
      <c r="I286" s="203"/>
      <c r="J286" s="204">
        <f>ROUND(I286*H286,2)</f>
        <v>0</v>
      </c>
      <c r="K286" s="205"/>
      <c r="L286" s="44"/>
      <c r="M286" s="206" t="s">
        <v>19</v>
      </c>
      <c r="N286" s="207" t="s">
        <v>43</v>
      </c>
      <c r="O286" s="84"/>
      <c r="P286" s="208">
        <f>O286*H286</f>
        <v>0</v>
      </c>
      <c r="Q286" s="208">
        <v>8.1200000000000002E-07</v>
      </c>
      <c r="R286" s="208">
        <f>Q286*H286</f>
        <v>2.9232000000000001E-05</v>
      </c>
      <c r="S286" s="208">
        <v>0.00056999999999999998</v>
      </c>
      <c r="T286" s="209">
        <f>S286*H286</f>
        <v>0.02052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0" t="s">
        <v>135</v>
      </c>
      <c r="AT286" s="210" t="s">
        <v>131</v>
      </c>
      <c r="AU286" s="210" t="s">
        <v>79</v>
      </c>
      <c r="AY286" s="17" t="s">
        <v>128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7" t="s">
        <v>77</v>
      </c>
      <c r="BK286" s="211">
        <f>ROUND(I286*H286,2)</f>
        <v>0</v>
      </c>
      <c r="BL286" s="17" t="s">
        <v>135</v>
      </c>
      <c r="BM286" s="210" t="s">
        <v>376</v>
      </c>
    </row>
    <row r="287" s="2" customFormat="1">
      <c r="A287" s="38"/>
      <c r="B287" s="39"/>
      <c r="C287" s="40"/>
      <c r="D287" s="212" t="s">
        <v>137</v>
      </c>
      <c r="E287" s="40"/>
      <c r="F287" s="213" t="s">
        <v>377</v>
      </c>
      <c r="G287" s="40"/>
      <c r="H287" s="40"/>
      <c r="I287" s="214"/>
      <c r="J287" s="40"/>
      <c r="K287" s="40"/>
      <c r="L287" s="44"/>
      <c r="M287" s="215"/>
      <c r="N287" s="216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137</v>
      </c>
      <c r="AU287" s="17" t="s">
        <v>79</v>
      </c>
    </row>
    <row r="288" s="13" customFormat="1">
      <c r="A288" s="13"/>
      <c r="B288" s="217"/>
      <c r="C288" s="218"/>
      <c r="D288" s="219" t="s">
        <v>139</v>
      </c>
      <c r="E288" s="220" t="s">
        <v>19</v>
      </c>
      <c r="F288" s="221" t="s">
        <v>378</v>
      </c>
      <c r="G288" s="218"/>
      <c r="H288" s="222">
        <v>36</v>
      </c>
      <c r="I288" s="223"/>
      <c r="J288" s="218"/>
      <c r="K288" s="218"/>
      <c r="L288" s="224"/>
      <c r="M288" s="225"/>
      <c r="N288" s="226"/>
      <c r="O288" s="226"/>
      <c r="P288" s="226"/>
      <c r="Q288" s="226"/>
      <c r="R288" s="226"/>
      <c r="S288" s="226"/>
      <c r="T288" s="22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8" t="s">
        <v>139</v>
      </c>
      <c r="AU288" s="228" t="s">
        <v>79</v>
      </c>
      <c r="AV288" s="13" t="s">
        <v>79</v>
      </c>
      <c r="AW288" s="13" t="s">
        <v>33</v>
      </c>
      <c r="AX288" s="13" t="s">
        <v>72</v>
      </c>
      <c r="AY288" s="228" t="s">
        <v>128</v>
      </c>
    </row>
    <row r="289" s="2" customFormat="1" ht="44.25" customHeight="1">
      <c r="A289" s="38"/>
      <c r="B289" s="39"/>
      <c r="C289" s="198" t="s">
        <v>379</v>
      </c>
      <c r="D289" s="198" t="s">
        <v>131</v>
      </c>
      <c r="E289" s="199" t="s">
        <v>380</v>
      </c>
      <c r="F289" s="200" t="s">
        <v>381</v>
      </c>
      <c r="G289" s="201" t="s">
        <v>161</v>
      </c>
      <c r="H289" s="202">
        <v>1.5</v>
      </c>
      <c r="I289" s="203"/>
      <c r="J289" s="204">
        <f>ROUND(I289*H289,2)</f>
        <v>0</v>
      </c>
      <c r="K289" s="205"/>
      <c r="L289" s="44"/>
      <c r="M289" s="206" t="s">
        <v>19</v>
      </c>
      <c r="N289" s="207" t="s">
        <v>43</v>
      </c>
      <c r="O289" s="84"/>
      <c r="P289" s="208">
        <f>O289*H289</f>
        <v>0</v>
      </c>
      <c r="Q289" s="208">
        <v>0.0012750000000000001</v>
      </c>
      <c r="R289" s="208">
        <f>Q289*H289</f>
        <v>0.0019125000000000001</v>
      </c>
      <c r="S289" s="208">
        <v>0.021000000000000001</v>
      </c>
      <c r="T289" s="209">
        <f>S289*H289</f>
        <v>0.0315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0" t="s">
        <v>135</v>
      </c>
      <c r="AT289" s="210" t="s">
        <v>131</v>
      </c>
      <c r="AU289" s="210" t="s">
        <v>79</v>
      </c>
      <c r="AY289" s="17" t="s">
        <v>128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7" t="s">
        <v>77</v>
      </c>
      <c r="BK289" s="211">
        <f>ROUND(I289*H289,2)</f>
        <v>0</v>
      </c>
      <c r="BL289" s="17" t="s">
        <v>135</v>
      </c>
      <c r="BM289" s="210" t="s">
        <v>382</v>
      </c>
    </row>
    <row r="290" s="2" customFormat="1">
      <c r="A290" s="38"/>
      <c r="B290" s="39"/>
      <c r="C290" s="40"/>
      <c r="D290" s="212" t="s">
        <v>137</v>
      </c>
      <c r="E290" s="40"/>
      <c r="F290" s="213" t="s">
        <v>383</v>
      </c>
      <c r="G290" s="40"/>
      <c r="H290" s="40"/>
      <c r="I290" s="214"/>
      <c r="J290" s="40"/>
      <c r="K290" s="40"/>
      <c r="L290" s="44"/>
      <c r="M290" s="215"/>
      <c r="N290" s="216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137</v>
      </c>
      <c r="AU290" s="17" t="s">
        <v>79</v>
      </c>
    </row>
    <row r="291" s="13" customFormat="1">
      <c r="A291" s="13"/>
      <c r="B291" s="217"/>
      <c r="C291" s="218"/>
      <c r="D291" s="219" t="s">
        <v>139</v>
      </c>
      <c r="E291" s="220" t="s">
        <v>19</v>
      </c>
      <c r="F291" s="221" t="s">
        <v>384</v>
      </c>
      <c r="G291" s="218"/>
      <c r="H291" s="222">
        <v>0.90000000000000002</v>
      </c>
      <c r="I291" s="223"/>
      <c r="J291" s="218"/>
      <c r="K291" s="218"/>
      <c r="L291" s="224"/>
      <c r="M291" s="225"/>
      <c r="N291" s="226"/>
      <c r="O291" s="226"/>
      <c r="P291" s="226"/>
      <c r="Q291" s="226"/>
      <c r="R291" s="226"/>
      <c r="S291" s="226"/>
      <c r="T291" s="22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8" t="s">
        <v>139</v>
      </c>
      <c r="AU291" s="228" t="s">
        <v>79</v>
      </c>
      <c r="AV291" s="13" t="s">
        <v>79</v>
      </c>
      <c r="AW291" s="13" t="s">
        <v>33</v>
      </c>
      <c r="AX291" s="13" t="s">
        <v>72</v>
      </c>
      <c r="AY291" s="228" t="s">
        <v>128</v>
      </c>
    </row>
    <row r="292" s="13" customFormat="1">
      <c r="A292" s="13"/>
      <c r="B292" s="217"/>
      <c r="C292" s="218"/>
      <c r="D292" s="219" t="s">
        <v>139</v>
      </c>
      <c r="E292" s="220" t="s">
        <v>19</v>
      </c>
      <c r="F292" s="221" t="s">
        <v>385</v>
      </c>
      <c r="G292" s="218"/>
      <c r="H292" s="222">
        <v>0.59999999999999998</v>
      </c>
      <c r="I292" s="223"/>
      <c r="J292" s="218"/>
      <c r="K292" s="218"/>
      <c r="L292" s="224"/>
      <c r="M292" s="225"/>
      <c r="N292" s="226"/>
      <c r="O292" s="226"/>
      <c r="P292" s="226"/>
      <c r="Q292" s="226"/>
      <c r="R292" s="226"/>
      <c r="S292" s="226"/>
      <c r="T292" s="22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8" t="s">
        <v>139</v>
      </c>
      <c r="AU292" s="228" t="s">
        <v>79</v>
      </c>
      <c r="AV292" s="13" t="s">
        <v>79</v>
      </c>
      <c r="AW292" s="13" t="s">
        <v>33</v>
      </c>
      <c r="AX292" s="13" t="s">
        <v>72</v>
      </c>
      <c r="AY292" s="228" t="s">
        <v>128</v>
      </c>
    </row>
    <row r="293" s="2" customFormat="1" ht="24.15" customHeight="1">
      <c r="A293" s="38"/>
      <c r="B293" s="39"/>
      <c r="C293" s="198" t="s">
        <v>386</v>
      </c>
      <c r="D293" s="198" t="s">
        <v>131</v>
      </c>
      <c r="E293" s="199" t="s">
        <v>387</v>
      </c>
      <c r="F293" s="200" t="s">
        <v>388</v>
      </c>
      <c r="G293" s="201" t="s">
        <v>161</v>
      </c>
      <c r="H293" s="202">
        <v>4.7199999999999998</v>
      </c>
      <c r="I293" s="203"/>
      <c r="J293" s="204">
        <f>ROUND(I293*H293,2)</f>
        <v>0</v>
      </c>
      <c r="K293" s="205"/>
      <c r="L293" s="44"/>
      <c r="M293" s="206" t="s">
        <v>19</v>
      </c>
      <c r="N293" s="207" t="s">
        <v>43</v>
      </c>
      <c r="O293" s="84"/>
      <c r="P293" s="208">
        <f>O293*H293</f>
        <v>0</v>
      </c>
      <c r="Q293" s="208">
        <v>4.9350000000000002E-06</v>
      </c>
      <c r="R293" s="208">
        <f>Q293*H293</f>
        <v>2.3293199999999999E-05</v>
      </c>
      <c r="S293" s="208">
        <v>0</v>
      </c>
      <c r="T293" s="20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0" t="s">
        <v>135</v>
      </c>
      <c r="AT293" s="210" t="s">
        <v>131</v>
      </c>
      <c r="AU293" s="210" t="s">
        <v>79</v>
      </c>
      <c r="AY293" s="17" t="s">
        <v>128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7" t="s">
        <v>77</v>
      </c>
      <c r="BK293" s="211">
        <f>ROUND(I293*H293,2)</f>
        <v>0</v>
      </c>
      <c r="BL293" s="17" t="s">
        <v>135</v>
      </c>
      <c r="BM293" s="210" t="s">
        <v>389</v>
      </c>
    </row>
    <row r="294" s="2" customFormat="1">
      <c r="A294" s="38"/>
      <c r="B294" s="39"/>
      <c r="C294" s="40"/>
      <c r="D294" s="212" t="s">
        <v>137</v>
      </c>
      <c r="E294" s="40"/>
      <c r="F294" s="213" t="s">
        <v>390</v>
      </c>
      <c r="G294" s="40"/>
      <c r="H294" s="40"/>
      <c r="I294" s="214"/>
      <c r="J294" s="40"/>
      <c r="K294" s="40"/>
      <c r="L294" s="44"/>
      <c r="M294" s="215"/>
      <c r="N294" s="216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137</v>
      </c>
      <c r="AU294" s="17" t="s">
        <v>79</v>
      </c>
    </row>
    <row r="295" s="13" customFormat="1">
      <c r="A295" s="13"/>
      <c r="B295" s="217"/>
      <c r="C295" s="218"/>
      <c r="D295" s="219" t="s">
        <v>139</v>
      </c>
      <c r="E295" s="220" t="s">
        <v>19</v>
      </c>
      <c r="F295" s="221" t="s">
        <v>391</v>
      </c>
      <c r="G295" s="218"/>
      <c r="H295" s="222">
        <v>4.7199999999999998</v>
      </c>
      <c r="I295" s="223"/>
      <c r="J295" s="218"/>
      <c r="K295" s="218"/>
      <c r="L295" s="224"/>
      <c r="M295" s="225"/>
      <c r="N295" s="226"/>
      <c r="O295" s="226"/>
      <c r="P295" s="226"/>
      <c r="Q295" s="226"/>
      <c r="R295" s="226"/>
      <c r="S295" s="226"/>
      <c r="T295" s="22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28" t="s">
        <v>139</v>
      </c>
      <c r="AU295" s="228" t="s">
        <v>79</v>
      </c>
      <c r="AV295" s="13" t="s">
        <v>79</v>
      </c>
      <c r="AW295" s="13" t="s">
        <v>33</v>
      </c>
      <c r="AX295" s="13" t="s">
        <v>72</v>
      </c>
      <c r="AY295" s="228" t="s">
        <v>128</v>
      </c>
    </row>
    <row r="296" s="2" customFormat="1" ht="24.15" customHeight="1">
      <c r="A296" s="38"/>
      <c r="B296" s="39"/>
      <c r="C296" s="198" t="s">
        <v>392</v>
      </c>
      <c r="D296" s="198" t="s">
        <v>131</v>
      </c>
      <c r="E296" s="199" t="s">
        <v>393</v>
      </c>
      <c r="F296" s="200" t="s">
        <v>394</v>
      </c>
      <c r="G296" s="201" t="s">
        <v>161</v>
      </c>
      <c r="H296" s="202">
        <v>130</v>
      </c>
      <c r="I296" s="203"/>
      <c r="J296" s="204">
        <f>ROUND(I296*H296,2)</f>
        <v>0</v>
      </c>
      <c r="K296" s="205"/>
      <c r="L296" s="44"/>
      <c r="M296" s="206" t="s">
        <v>19</v>
      </c>
      <c r="N296" s="207" t="s">
        <v>43</v>
      </c>
      <c r="O296" s="84"/>
      <c r="P296" s="208">
        <f>O296*H296</f>
        <v>0</v>
      </c>
      <c r="Q296" s="208">
        <v>2.4000000000000001E-05</v>
      </c>
      <c r="R296" s="208">
        <f>Q296*H296</f>
        <v>0.0031199999999999999</v>
      </c>
      <c r="S296" s="208">
        <v>0.002</v>
      </c>
      <c r="T296" s="209">
        <f>S296*H296</f>
        <v>0.26000000000000001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0" t="s">
        <v>135</v>
      </c>
      <c r="AT296" s="210" t="s">
        <v>131</v>
      </c>
      <c r="AU296" s="210" t="s">
        <v>79</v>
      </c>
      <c r="AY296" s="17" t="s">
        <v>128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7" t="s">
        <v>77</v>
      </c>
      <c r="BK296" s="211">
        <f>ROUND(I296*H296,2)</f>
        <v>0</v>
      </c>
      <c r="BL296" s="17" t="s">
        <v>135</v>
      </c>
      <c r="BM296" s="210" t="s">
        <v>395</v>
      </c>
    </row>
    <row r="297" s="2" customFormat="1">
      <c r="A297" s="38"/>
      <c r="B297" s="39"/>
      <c r="C297" s="40"/>
      <c r="D297" s="212" t="s">
        <v>137</v>
      </c>
      <c r="E297" s="40"/>
      <c r="F297" s="213" t="s">
        <v>396</v>
      </c>
      <c r="G297" s="40"/>
      <c r="H297" s="40"/>
      <c r="I297" s="214"/>
      <c r="J297" s="40"/>
      <c r="K297" s="40"/>
      <c r="L297" s="44"/>
      <c r="M297" s="215"/>
      <c r="N297" s="216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137</v>
      </c>
      <c r="AU297" s="17" t="s">
        <v>79</v>
      </c>
    </row>
    <row r="298" s="2" customFormat="1" ht="24.15" customHeight="1">
      <c r="A298" s="38"/>
      <c r="B298" s="39"/>
      <c r="C298" s="198" t="s">
        <v>397</v>
      </c>
      <c r="D298" s="198" t="s">
        <v>131</v>
      </c>
      <c r="E298" s="199" t="s">
        <v>398</v>
      </c>
      <c r="F298" s="200" t="s">
        <v>399</v>
      </c>
      <c r="G298" s="201" t="s">
        <v>161</v>
      </c>
      <c r="H298" s="202">
        <v>25</v>
      </c>
      <c r="I298" s="203"/>
      <c r="J298" s="204">
        <f>ROUND(I298*H298,2)</f>
        <v>0</v>
      </c>
      <c r="K298" s="205"/>
      <c r="L298" s="44"/>
      <c r="M298" s="206" t="s">
        <v>19</v>
      </c>
      <c r="N298" s="207" t="s">
        <v>43</v>
      </c>
      <c r="O298" s="84"/>
      <c r="P298" s="208">
        <f>O298*H298</f>
        <v>0</v>
      </c>
      <c r="Q298" s="208">
        <v>2.5599999999999999E-05</v>
      </c>
      <c r="R298" s="208">
        <f>Q298*H298</f>
        <v>0.00063999999999999994</v>
      </c>
      <c r="S298" s="208">
        <v>0.0030000000000000001</v>
      </c>
      <c r="T298" s="209">
        <f>S298*H298</f>
        <v>0.074999999999999997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0" t="s">
        <v>135</v>
      </c>
      <c r="AT298" s="210" t="s">
        <v>131</v>
      </c>
      <c r="AU298" s="210" t="s">
        <v>79</v>
      </c>
      <c r="AY298" s="17" t="s">
        <v>128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7" t="s">
        <v>77</v>
      </c>
      <c r="BK298" s="211">
        <f>ROUND(I298*H298,2)</f>
        <v>0</v>
      </c>
      <c r="BL298" s="17" t="s">
        <v>135</v>
      </c>
      <c r="BM298" s="210" t="s">
        <v>400</v>
      </c>
    </row>
    <row r="299" s="2" customFormat="1">
      <c r="A299" s="38"/>
      <c r="B299" s="39"/>
      <c r="C299" s="40"/>
      <c r="D299" s="212" t="s">
        <v>137</v>
      </c>
      <c r="E299" s="40"/>
      <c r="F299" s="213" t="s">
        <v>401</v>
      </c>
      <c r="G299" s="40"/>
      <c r="H299" s="40"/>
      <c r="I299" s="214"/>
      <c r="J299" s="40"/>
      <c r="K299" s="40"/>
      <c r="L299" s="44"/>
      <c r="M299" s="215"/>
      <c r="N299" s="216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137</v>
      </c>
      <c r="AU299" s="17" t="s">
        <v>79</v>
      </c>
    </row>
    <row r="300" s="2" customFormat="1" ht="37.8" customHeight="1">
      <c r="A300" s="38"/>
      <c r="B300" s="39"/>
      <c r="C300" s="198" t="s">
        <v>402</v>
      </c>
      <c r="D300" s="198" t="s">
        <v>131</v>
      </c>
      <c r="E300" s="199" t="s">
        <v>403</v>
      </c>
      <c r="F300" s="200" t="s">
        <v>404</v>
      </c>
      <c r="G300" s="201" t="s">
        <v>145</v>
      </c>
      <c r="H300" s="202">
        <v>17.204999999999998</v>
      </c>
      <c r="I300" s="203"/>
      <c r="J300" s="204">
        <f>ROUND(I300*H300,2)</f>
        <v>0</v>
      </c>
      <c r="K300" s="205"/>
      <c r="L300" s="44"/>
      <c r="M300" s="206" t="s">
        <v>19</v>
      </c>
      <c r="N300" s="207" t="s">
        <v>43</v>
      </c>
      <c r="O300" s="84"/>
      <c r="P300" s="208">
        <f>O300*H300</f>
        <v>0</v>
      </c>
      <c r="Q300" s="208">
        <v>0</v>
      </c>
      <c r="R300" s="208">
        <f>Q300*H300</f>
        <v>0</v>
      </c>
      <c r="S300" s="208">
        <v>0.045999999999999999</v>
      </c>
      <c r="T300" s="209">
        <f>S300*H300</f>
        <v>0.79142999999999986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0" t="s">
        <v>135</v>
      </c>
      <c r="AT300" s="210" t="s">
        <v>131</v>
      </c>
      <c r="AU300" s="210" t="s">
        <v>79</v>
      </c>
      <c r="AY300" s="17" t="s">
        <v>128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7" t="s">
        <v>77</v>
      </c>
      <c r="BK300" s="211">
        <f>ROUND(I300*H300,2)</f>
        <v>0</v>
      </c>
      <c r="BL300" s="17" t="s">
        <v>135</v>
      </c>
      <c r="BM300" s="210" t="s">
        <v>405</v>
      </c>
    </row>
    <row r="301" s="2" customFormat="1">
      <c r="A301" s="38"/>
      <c r="B301" s="39"/>
      <c r="C301" s="40"/>
      <c r="D301" s="212" t="s">
        <v>137</v>
      </c>
      <c r="E301" s="40"/>
      <c r="F301" s="213" t="s">
        <v>406</v>
      </c>
      <c r="G301" s="40"/>
      <c r="H301" s="40"/>
      <c r="I301" s="214"/>
      <c r="J301" s="40"/>
      <c r="K301" s="40"/>
      <c r="L301" s="44"/>
      <c r="M301" s="215"/>
      <c r="N301" s="216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137</v>
      </c>
      <c r="AU301" s="17" t="s">
        <v>79</v>
      </c>
    </row>
    <row r="302" s="14" customFormat="1">
      <c r="A302" s="14"/>
      <c r="B302" s="229"/>
      <c r="C302" s="230"/>
      <c r="D302" s="219" t="s">
        <v>139</v>
      </c>
      <c r="E302" s="231" t="s">
        <v>19</v>
      </c>
      <c r="F302" s="232" t="s">
        <v>179</v>
      </c>
      <c r="G302" s="230"/>
      <c r="H302" s="231" t="s">
        <v>19</v>
      </c>
      <c r="I302" s="233"/>
      <c r="J302" s="230"/>
      <c r="K302" s="230"/>
      <c r="L302" s="234"/>
      <c r="M302" s="235"/>
      <c r="N302" s="236"/>
      <c r="O302" s="236"/>
      <c r="P302" s="236"/>
      <c r="Q302" s="236"/>
      <c r="R302" s="236"/>
      <c r="S302" s="236"/>
      <c r="T302" s="237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38" t="s">
        <v>139</v>
      </c>
      <c r="AU302" s="238" t="s">
        <v>79</v>
      </c>
      <c r="AV302" s="14" t="s">
        <v>77</v>
      </c>
      <c r="AW302" s="14" t="s">
        <v>33</v>
      </c>
      <c r="AX302" s="14" t="s">
        <v>72</v>
      </c>
      <c r="AY302" s="238" t="s">
        <v>128</v>
      </c>
    </row>
    <row r="303" s="13" customFormat="1">
      <c r="A303" s="13"/>
      <c r="B303" s="217"/>
      <c r="C303" s="218"/>
      <c r="D303" s="219" t="s">
        <v>139</v>
      </c>
      <c r="E303" s="220" t="s">
        <v>19</v>
      </c>
      <c r="F303" s="221" t="s">
        <v>180</v>
      </c>
      <c r="G303" s="218"/>
      <c r="H303" s="222">
        <v>8.1199999999999992</v>
      </c>
      <c r="I303" s="223"/>
      <c r="J303" s="218"/>
      <c r="K303" s="218"/>
      <c r="L303" s="224"/>
      <c r="M303" s="225"/>
      <c r="N303" s="226"/>
      <c r="O303" s="226"/>
      <c r="P303" s="226"/>
      <c r="Q303" s="226"/>
      <c r="R303" s="226"/>
      <c r="S303" s="226"/>
      <c r="T303" s="227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8" t="s">
        <v>139</v>
      </c>
      <c r="AU303" s="228" t="s">
        <v>79</v>
      </c>
      <c r="AV303" s="13" t="s">
        <v>79</v>
      </c>
      <c r="AW303" s="13" t="s">
        <v>33</v>
      </c>
      <c r="AX303" s="13" t="s">
        <v>72</v>
      </c>
      <c r="AY303" s="228" t="s">
        <v>128</v>
      </c>
    </row>
    <row r="304" s="13" customFormat="1">
      <c r="A304" s="13"/>
      <c r="B304" s="217"/>
      <c r="C304" s="218"/>
      <c r="D304" s="219" t="s">
        <v>139</v>
      </c>
      <c r="E304" s="220" t="s">
        <v>19</v>
      </c>
      <c r="F304" s="221" t="s">
        <v>181</v>
      </c>
      <c r="G304" s="218"/>
      <c r="H304" s="222">
        <v>-0.38500000000000001</v>
      </c>
      <c r="I304" s="223"/>
      <c r="J304" s="218"/>
      <c r="K304" s="218"/>
      <c r="L304" s="224"/>
      <c r="M304" s="225"/>
      <c r="N304" s="226"/>
      <c r="O304" s="226"/>
      <c r="P304" s="226"/>
      <c r="Q304" s="226"/>
      <c r="R304" s="226"/>
      <c r="S304" s="226"/>
      <c r="T304" s="22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8" t="s">
        <v>139</v>
      </c>
      <c r="AU304" s="228" t="s">
        <v>79</v>
      </c>
      <c r="AV304" s="13" t="s">
        <v>79</v>
      </c>
      <c r="AW304" s="13" t="s">
        <v>33</v>
      </c>
      <c r="AX304" s="13" t="s">
        <v>72</v>
      </c>
      <c r="AY304" s="228" t="s">
        <v>128</v>
      </c>
    </row>
    <row r="305" s="14" customFormat="1">
      <c r="A305" s="14"/>
      <c r="B305" s="229"/>
      <c r="C305" s="230"/>
      <c r="D305" s="219" t="s">
        <v>139</v>
      </c>
      <c r="E305" s="231" t="s">
        <v>19</v>
      </c>
      <c r="F305" s="232" t="s">
        <v>182</v>
      </c>
      <c r="G305" s="230"/>
      <c r="H305" s="231" t="s">
        <v>19</v>
      </c>
      <c r="I305" s="233"/>
      <c r="J305" s="230"/>
      <c r="K305" s="230"/>
      <c r="L305" s="234"/>
      <c r="M305" s="235"/>
      <c r="N305" s="236"/>
      <c r="O305" s="236"/>
      <c r="P305" s="236"/>
      <c r="Q305" s="236"/>
      <c r="R305" s="236"/>
      <c r="S305" s="236"/>
      <c r="T305" s="237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38" t="s">
        <v>139</v>
      </c>
      <c r="AU305" s="238" t="s">
        <v>79</v>
      </c>
      <c r="AV305" s="14" t="s">
        <v>77</v>
      </c>
      <c r="AW305" s="14" t="s">
        <v>33</v>
      </c>
      <c r="AX305" s="14" t="s">
        <v>72</v>
      </c>
      <c r="AY305" s="238" t="s">
        <v>128</v>
      </c>
    </row>
    <row r="306" s="13" customFormat="1">
      <c r="A306" s="13"/>
      <c r="B306" s="217"/>
      <c r="C306" s="218"/>
      <c r="D306" s="219" t="s">
        <v>139</v>
      </c>
      <c r="E306" s="220" t="s">
        <v>19</v>
      </c>
      <c r="F306" s="221" t="s">
        <v>183</v>
      </c>
      <c r="G306" s="218"/>
      <c r="H306" s="222">
        <v>9.4700000000000006</v>
      </c>
      <c r="I306" s="223"/>
      <c r="J306" s="218"/>
      <c r="K306" s="218"/>
      <c r="L306" s="224"/>
      <c r="M306" s="225"/>
      <c r="N306" s="226"/>
      <c r="O306" s="226"/>
      <c r="P306" s="226"/>
      <c r="Q306" s="226"/>
      <c r="R306" s="226"/>
      <c r="S306" s="226"/>
      <c r="T306" s="22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8" t="s">
        <v>139</v>
      </c>
      <c r="AU306" s="228" t="s">
        <v>79</v>
      </c>
      <c r="AV306" s="13" t="s">
        <v>79</v>
      </c>
      <c r="AW306" s="13" t="s">
        <v>33</v>
      </c>
      <c r="AX306" s="13" t="s">
        <v>72</v>
      </c>
      <c r="AY306" s="228" t="s">
        <v>128</v>
      </c>
    </row>
    <row r="307" s="13" customFormat="1">
      <c r="A307" s="13"/>
      <c r="B307" s="217"/>
      <c r="C307" s="218"/>
      <c r="D307" s="219" t="s">
        <v>139</v>
      </c>
      <c r="E307" s="220" t="s">
        <v>19</v>
      </c>
      <c r="F307" s="221" t="s">
        <v>158</v>
      </c>
      <c r="G307" s="218"/>
      <c r="H307" s="222">
        <v>0</v>
      </c>
      <c r="I307" s="223"/>
      <c r="J307" s="218"/>
      <c r="K307" s="218"/>
      <c r="L307" s="224"/>
      <c r="M307" s="225"/>
      <c r="N307" s="226"/>
      <c r="O307" s="226"/>
      <c r="P307" s="226"/>
      <c r="Q307" s="226"/>
      <c r="R307" s="226"/>
      <c r="S307" s="226"/>
      <c r="T307" s="227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28" t="s">
        <v>139</v>
      </c>
      <c r="AU307" s="228" t="s">
        <v>79</v>
      </c>
      <c r="AV307" s="13" t="s">
        <v>79</v>
      </c>
      <c r="AW307" s="13" t="s">
        <v>33</v>
      </c>
      <c r="AX307" s="13" t="s">
        <v>72</v>
      </c>
      <c r="AY307" s="228" t="s">
        <v>128</v>
      </c>
    </row>
    <row r="308" s="12" customFormat="1" ht="22.8" customHeight="1">
      <c r="A308" s="12"/>
      <c r="B308" s="182"/>
      <c r="C308" s="183"/>
      <c r="D308" s="184" t="s">
        <v>71</v>
      </c>
      <c r="E308" s="196" t="s">
        <v>407</v>
      </c>
      <c r="F308" s="196" t="s">
        <v>408</v>
      </c>
      <c r="G308" s="183"/>
      <c r="H308" s="183"/>
      <c r="I308" s="186"/>
      <c r="J308" s="197">
        <f>BK308</f>
        <v>0</v>
      </c>
      <c r="K308" s="183"/>
      <c r="L308" s="188"/>
      <c r="M308" s="189"/>
      <c r="N308" s="190"/>
      <c r="O308" s="190"/>
      <c r="P308" s="191">
        <f>SUM(P309:P317)</f>
        <v>0</v>
      </c>
      <c r="Q308" s="190"/>
      <c r="R308" s="191">
        <f>SUM(R309:R317)</f>
        <v>0</v>
      </c>
      <c r="S308" s="190"/>
      <c r="T308" s="192">
        <f>SUM(T309:T317)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3" t="s">
        <v>77</v>
      </c>
      <c r="AT308" s="194" t="s">
        <v>71</v>
      </c>
      <c r="AU308" s="194" t="s">
        <v>77</v>
      </c>
      <c r="AY308" s="193" t="s">
        <v>128</v>
      </c>
      <c r="BK308" s="195">
        <f>SUM(BK309:BK317)</f>
        <v>0</v>
      </c>
    </row>
    <row r="309" s="2" customFormat="1" ht="37.8" customHeight="1">
      <c r="A309" s="38"/>
      <c r="B309" s="39"/>
      <c r="C309" s="198" t="s">
        <v>409</v>
      </c>
      <c r="D309" s="198" t="s">
        <v>131</v>
      </c>
      <c r="E309" s="199" t="s">
        <v>410</v>
      </c>
      <c r="F309" s="200" t="s">
        <v>411</v>
      </c>
      <c r="G309" s="201" t="s">
        <v>272</v>
      </c>
      <c r="H309" s="202">
        <v>6.4509999999999996</v>
      </c>
      <c r="I309" s="203"/>
      <c r="J309" s="204">
        <f>ROUND(I309*H309,2)</f>
        <v>0</v>
      </c>
      <c r="K309" s="205"/>
      <c r="L309" s="44"/>
      <c r="M309" s="206" t="s">
        <v>19</v>
      </c>
      <c r="N309" s="207" t="s">
        <v>43</v>
      </c>
      <c r="O309" s="84"/>
      <c r="P309" s="208">
        <f>O309*H309</f>
        <v>0</v>
      </c>
      <c r="Q309" s="208">
        <v>0</v>
      </c>
      <c r="R309" s="208">
        <f>Q309*H309</f>
        <v>0</v>
      </c>
      <c r="S309" s="208">
        <v>0</v>
      </c>
      <c r="T309" s="20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10" t="s">
        <v>135</v>
      </c>
      <c r="AT309" s="210" t="s">
        <v>131</v>
      </c>
      <c r="AU309" s="210" t="s">
        <v>79</v>
      </c>
      <c r="AY309" s="17" t="s">
        <v>128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7" t="s">
        <v>77</v>
      </c>
      <c r="BK309" s="211">
        <f>ROUND(I309*H309,2)</f>
        <v>0</v>
      </c>
      <c r="BL309" s="17" t="s">
        <v>135</v>
      </c>
      <c r="BM309" s="210" t="s">
        <v>412</v>
      </c>
    </row>
    <row r="310" s="2" customFormat="1">
      <c r="A310" s="38"/>
      <c r="B310" s="39"/>
      <c r="C310" s="40"/>
      <c r="D310" s="212" t="s">
        <v>137</v>
      </c>
      <c r="E310" s="40"/>
      <c r="F310" s="213" t="s">
        <v>413</v>
      </c>
      <c r="G310" s="40"/>
      <c r="H310" s="40"/>
      <c r="I310" s="214"/>
      <c r="J310" s="40"/>
      <c r="K310" s="40"/>
      <c r="L310" s="44"/>
      <c r="M310" s="215"/>
      <c r="N310" s="216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137</v>
      </c>
      <c r="AU310" s="17" t="s">
        <v>79</v>
      </c>
    </row>
    <row r="311" s="2" customFormat="1" ht="33" customHeight="1">
      <c r="A311" s="38"/>
      <c r="B311" s="39"/>
      <c r="C311" s="198" t="s">
        <v>414</v>
      </c>
      <c r="D311" s="198" t="s">
        <v>131</v>
      </c>
      <c r="E311" s="199" t="s">
        <v>415</v>
      </c>
      <c r="F311" s="200" t="s">
        <v>416</v>
      </c>
      <c r="G311" s="201" t="s">
        <v>272</v>
      </c>
      <c r="H311" s="202">
        <v>6.4509999999999996</v>
      </c>
      <c r="I311" s="203"/>
      <c r="J311" s="204">
        <f>ROUND(I311*H311,2)</f>
        <v>0</v>
      </c>
      <c r="K311" s="205"/>
      <c r="L311" s="44"/>
      <c r="M311" s="206" t="s">
        <v>19</v>
      </c>
      <c r="N311" s="207" t="s">
        <v>43</v>
      </c>
      <c r="O311" s="84"/>
      <c r="P311" s="208">
        <f>O311*H311</f>
        <v>0</v>
      </c>
      <c r="Q311" s="208">
        <v>0</v>
      </c>
      <c r="R311" s="208">
        <f>Q311*H311</f>
        <v>0</v>
      </c>
      <c r="S311" s="208">
        <v>0</v>
      </c>
      <c r="T311" s="20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10" t="s">
        <v>135</v>
      </c>
      <c r="AT311" s="210" t="s">
        <v>131</v>
      </c>
      <c r="AU311" s="210" t="s">
        <v>79</v>
      </c>
      <c r="AY311" s="17" t="s">
        <v>128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7" t="s">
        <v>77</v>
      </c>
      <c r="BK311" s="211">
        <f>ROUND(I311*H311,2)</f>
        <v>0</v>
      </c>
      <c r="BL311" s="17" t="s">
        <v>135</v>
      </c>
      <c r="BM311" s="210" t="s">
        <v>417</v>
      </c>
    </row>
    <row r="312" s="2" customFormat="1">
      <c r="A312" s="38"/>
      <c r="B312" s="39"/>
      <c r="C312" s="40"/>
      <c r="D312" s="212" t="s">
        <v>137</v>
      </c>
      <c r="E312" s="40"/>
      <c r="F312" s="213" t="s">
        <v>418</v>
      </c>
      <c r="G312" s="40"/>
      <c r="H312" s="40"/>
      <c r="I312" s="214"/>
      <c r="J312" s="40"/>
      <c r="K312" s="40"/>
      <c r="L312" s="44"/>
      <c r="M312" s="215"/>
      <c r="N312" s="216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137</v>
      </c>
      <c r="AU312" s="17" t="s">
        <v>79</v>
      </c>
    </row>
    <row r="313" s="2" customFormat="1" ht="44.25" customHeight="1">
      <c r="A313" s="38"/>
      <c r="B313" s="39"/>
      <c r="C313" s="198" t="s">
        <v>419</v>
      </c>
      <c r="D313" s="198" t="s">
        <v>131</v>
      </c>
      <c r="E313" s="199" t="s">
        <v>420</v>
      </c>
      <c r="F313" s="200" t="s">
        <v>421</v>
      </c>
      <c r="G313" s="201" t="s">
        <v>272</v>
      </c>
      <c r="H313" s="202">
        <v>129.02000000000001</v>
      </c>
      <c r="I313" s="203"/>
      <c r="J313" s="204">
        <f>ROUND(I313*H313,2)</f>
        <v>0</v>
      </c>
      <c r="K313" s="205"/>
      <c r="L313" s="44"/>
      <c r="M313" s="206" t="s">
        <v>19</v>
      </c>
      <c r="N313" s="207" t="s">
        <v>43</v>
      </c>
      <c r="O313" s="84"/>
      <c r="P313" s="208">
        <f>O313*H313</f>
        <v>0</v>
      </c>
      <c r="Q313" s="208">
        <v>0</v>
      </c>
      <c r="R313" s="208">
        <f>Q313*H313</f>
        <v>0</v>
      </c>
      <c r="S313" s="208">
        <v>0</v>
      </c>
      <c r="T313" s="20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0" t="s">
        <v>135</v>
      </c>
      <c r="AT313" s="210" t="s">
        <v>131</v>
      </c>
      <c r="AU313" s="210" t="s">
        <v>79</v>
      </c>
      <c r="AY313" s="17" t="s">
        <v>128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7" t="s">
        <v>77</v>
      </c>
      <c r="BK313" s="211">
        <f>ROUND(I313*H313,2)</f>
        <v>0</v>
      </c>
      <c r="BL313" s="17" t="s">
        <v>135</v>
      </c>
      <c r="BM313" s="210" t="s">
        <v>422</v>
      </c>
    </row>
    <row r="314" s="2" customFormat="1">
      <c r="A314" s="38"/>
      <c r="B314" s="39"/>
      <c r="C314" s="40"/>
      <c r="D314" s="212" t="s">
        <v>137</v>
      </c>
      <c r="E314" s="40"/>
      <c r="F314" s="213" t="s">
        <v>423</v>
      </c>
      <c r="G314" s="40"/>
      <c r="H314" s="40"/>
      <c r="I314" s="214"/>
      <c r="J314" s="40"/>
      <c r="K314" s="40"/>
      <c r="L314" s="44"/>
      <c r="M314" s="215"/>
      <c r="N314" s="216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137</v>
      </c>
      <c r="AU314" s="17" t="s">
        <v>79</v>
      </c>
    </row>
    <row r="315" s="13" customFormat="1">
      <c r="A315" s="13"/>
      <c r="B315" s="217"/>
      <c r="C315" s="218"/>
      <c r="D315" s="219" t="s">
        <v>139</v>
      </c>
      <c r="E315" s="218"/>
      <c r="F315" s="221" t="s">
        <v>424</v>
      </c>
      <c r="G315" s="218"/>
      <c r="H315" s="222">
        <v>129.02000000000001</v>
      </c>
      <c r="I315" s="223"/>
      <c r="J315" s="218"/>
      <c r="K315" s="218"/>
      <c r="L315" s="224"/>
      <c r="M315" s="225"/>
      <c r="N315" s="226"/>
      <c r="O315" s="226"/>
      <c r="P315" s="226"/>
      <c r="Q315" s="226"/>
      <c r="R315" s="226"/>
      <c r="S315" s="226"/>
      <c r="T315" s="22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8" t="s">
        <v>139</v>
      </c>
      <c r="AU315" s="228" t="s">
        <v>79</v>
      </c>
      <c r="AV315" s="13" t="s">
        <v>79</v>
      </c>
      <c r="AW315" s="13" t="s">
        <v>4</v>
      </c>
      <c r="AX315" s="13" t="s">
        <v>77</v>
      </c>
      <c r="AY315" s="228" t="s">
        <v>128</v>
      </c>
    </row>
    <row r="316" s="2" customFormat="1" ht="55.5" customHeight="1">
      <c r="A316" s="38"/>
      <c r="B316" s="39"/>
      <c r="C316" s="198" t="s">
        <v>425</v>
      </c>
      <c r="D316" s="198" t="s">
        <v>131</v>
      </c>
      <c r="E316" s="199" t="s">
        <v>426</v>
      </c>
      <c r="F316" s="200" t="s">
        <v>427</v>
      </c>
      <c r="G316" s="201" t="s">
        <v>272</v>
      </c>
      <c r="H316" s="202">
        <v>6.4509999999999996</v>
      </c>
      <c r="I316" s="203"/>
      <c r="J316" s="204">
        <f>ROUND(I316*H316,2)</f>
        <v>0</v>
      </c>
      <c r="K316" s="205"/>
      <c r="L316" s="44"/>
      <c r="M316" s="206" t="s">
        <v>19</v>
      </c>
      <c r="N316" s="207" t="s">
        <v>43</v>
      </c>
      <c r="O316" s="84"/>
      <c r="P316" s="208">
        <f>O316*H316</f>
        <v>0</v>
      </c>
      <c r="Q316" s="208">
        <v>0</v>
      </c>
      <c r="R316" s="208">
        <f>Q316*H316</f>
        <v>0</v>
      </c>
      <c r="S316" s="208">
        <v>0</v>
      </c>
      <c r="T316" s="20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10" t="s">
        <v>135</v>
      </c>
      <c r="AT316" s="210" t="s">
        <v>131</v>
      </c>
      <c r="AU316" s="210" t="s">
        <v>79</v>
      </c>
      <c r="AY316" s="17" t="s">
        <v>128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7" t="s">
        <v>77</v>
      </c>
      <c r="BK316" s="211">
        <f>ROUND(I316*H316,2)</f>
        <v>0</v>
      </c>
      <c r="BL316" s="17" t="s">
        <v>135</v>
      </c>
      <c r="BM316" s="210" t="s">
        <v>428</v>
      </c>
    </row>
    <row r="317" s="2" customFormat="1">
      <c r="A317" s="38"/>
      <c r="B317" s="39"/>
      <c r="C317" s="40"/>
      <c r="D317" s="212" t="s">
        <v>137</v>
      </c>
      <c r="E317" s="40"/>
      <c r="F317" s="213" t="s">
        <v>429</v>
      </c>
      <c r="G317" s="40"/>
      <c r="H317" s="40"/>
      <c r="I317" s="214"/>
      <c r="J317" s="40"/>
      <c r="K317" s="40"/>
      <c r="L317" s="44"/>
      <c r="M317" s="215"/>
      <c r="N317" s="216"/>
      <c r="O317" s="84"/>
      <c r="P317" s="84"/>
      <c r="Q317" s="84"/>
      <c r="R317" s="84"/>
      <c r="S317" s="84"/>
      <c r="T317" s="85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137</v>
      </c>
      <c r="AU317" s="17" t="s">
        <v>79</v>
      </c>
    </row>
    <row r="318" s="12" customFormat="1" ht="22.8" customHeight="1">
      <c r="A318" s="12"/>
      <c r="B318" s="182"/>
      <c r="C318" s="183"/>
      <c r="D318" s="184" t="s">
        <v>71</v>
      </c>
      <c r="E318" s="196" t="s">
        <v>430</v>
      </c>
      <c r="F318" s="196" t="s">
        <v>431</v>
      </c>
      <c r="G318" s="183"/>
      <c r="H318" s="183"/>
      <c r="I318" s="186"/>
      <c r="J318" s="197">
        <f>BK318</f>
        <v>0</v>
      </c>
      <c r="K318" s="183"/>
      <c r="L318" s="188"/>
      <c r="M318" s="189"/>
      <c r="N318" s="190"/>
      <c r="O318" s="190"/>
      <c r="P318" s="191">
        <f>SUM(P319:P320)</f>
        <v>0</v>
      </c>
      <c r="Q318" s="190"/>
      <c r="R318" s="191">
        <f>SUM(R319:R320)</f>
        <v>0</v>
      </c>
      <c r="S318" s="190"/>
      <c r="T318" s="192">
        <f>SUM(T319:T320)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93" t="s">
        <v>77</v>
      </c>
      <c r="AT318" s="194" t="s">
        <v>71</v>
      </c>
      <c r="AU318" s="194" t="s">
        <v>77</v>
      </c>
      <c r="AY318" s="193" t="s">
        <v>128</v>
      </c>
      <c r="BK318" s="195">
        <f>SUM(BK319:BK320)</f>
        <v>0</v>
      </c>
    </row>
    <row r="319" s="2" customFormat="1" ht="55.5" customHeight="1">
      <c r="A319" s="38"/>
      <c r="B319" s="39"/>
      <c r="C319" s="198" t="s">
        <v>432</v>
      </c>
      <c r="D319" s="198" t="s">
        <v>131</v>
      </c>
      <c r="E319" s="199" t="s">
        <v>433</v>
      </c>
      <c r="F319" s="200" t="s">
        <v>434</v>
      </c>
      <c r="G319" s="201" t="s">
        <v>272</v>
      </c>
      <c r="H319" s="202">
        <v>9.6300000000000008</v>
      </c>
      <c r="I319" s="203"/>
      <c r="J319" s="204">
        <f>ROUND(I319*H319,2)</f>
        <v>0</v>
      </c>
      <c r="K319" s="205"/>
      <c r="L319" s="44"/>
      <c r="M319" s="206" t="s">
        <v>19</v>
      </c>
      <c r="N319" s="207" t="s">
        <v>43</v>
      </c>
      <c r="O319" s="84"/>
      <c r="P319" s="208">
        <f>O319*H319</f>
        <v>0</v>
      </c>
      <c r="Q319" s="208">
        <v>0</v>
      </c>
      <c r="R319" s="208">
        <f>Q319*H319</f>
        <v>0</v>
      </c>
      <c r="S319" s="208">
        <v>0</v>
      </c>
      <c r="T319" s="209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0" t="s">
        <v>135</v>
      </c>
      <c r="AT319" s="210" t="s">
        <v>131</v>
      </c>
      <c r="AU319" s="210" t="s">
        <v>79</v>
      </c>
      <c r="AY319" s="17" t="s">
        <v>128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7" t="s">
        <v>77</v>
      </c>
      <c r="BK319" s="211">
        <f>ROUND(I319*H319,2)</f>
        <v>0</v>
      </c>
      <c r="BL319" s="17" t="s">
        <v>135</v>
      </c>
      <c r="BM319" s="210" t="s">
        <v>435</v>
      </c>
    </row>
    <row r="320" s="2" customFormat="1">
      <c r="A320" s="38"/>
      <c r="B320" s="39"/>
      <c r="C320" s="40"/>
      <c r="D320" s="212" t="s">
        <v>137</v>
      </c>
      <c r="E320" s="40"/>
      <c r="F320" s="213" t="s">
        <v>436</v>
      </c>
      <c r="G320" s="40"/>
      <c r="H320" s="40"/>
      <c r="I320" s="214"/>
      <c r="J320" s="40"/>
      <c r="K320" s="40"/>
      <c r="L320" s="44"/>
      <c r="M320" s="215"/>
      <c r="N320" s="216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137</v>
      </c>
      <c r="AU320" s="17" t="s">
        <v>79</v>
      </c>
    </row>
    <row r="321" s="12" customFormat="1" ht="25.92" customHeight="1">
      <c r="A321" s="12"/>
      <c r="B321" s="182"/>
      <c r="C321" s="183"/>
      <c r="D321" s="184" t="s">
        <v>71</v>
      </c>
      <c r="E321" s="185" t="s">
        <v>437</v>
      </c>
      <c r="F321" s="185" t="s">
        <v>438</v>
      </c>
      <c r="G321" s="183"/>
      <c r="H321" s="183"/>
      <c r="I321" s="186"/>
      <c r="J321" s="187">
        <f>BK321</f>
        <v>0</v>
      </c>
      <c r="K321" s="183"/>
      <c r="L321" s="188"/>
      <c r="M321" s="189"/>
      <c r="N321" s="190"/>
      <c r="O321" s="190"/>
      <c r="P321" s="191">
        <f>P322+P332+P351+P391+P418+P424+P445+P458+P469+P588+P608+P657+P716+P755+P768</f>
        <v>0</v>
      </c>
      <c r="Q321" s="190"/>
      <c r="R321" s="191">
        <f>R322+R332+R351+R391+R418+R424+R445+R458+R469+R588+R608+R657+R716+R755+R768</f>
        <v>2.7365432974599999</v>
      </c>
      <c r="S321" s="190"/>
      <c r="T321" s="192">
        <f>T322+T332+T351+T391+T418+T424+T445+T458+T469+T588+T608+T657+T716+T755+T768</f>
        <v>0.13489234999999999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93" t="s">
        <v>79</v>
      </c>
      <c r="AT321" s="194" t="s">
        <v>71</v>
      </c>
      <c r="AU321" s="194" t="s">
        <v>72</v>
      </c>
      <c r="AY321" s="193" t="s">
        <v>128</v>
      </c>
      <c r="BK321" s="195">
        <f>BK322+BK332+BK351+BK391+BK418+BK424+BK445+BK458+BK469+BK588+BK608+BK657+BK716+BK755+BK768</f>
        <v>0</v>
      </c>
    </row>
    <row r="322" s="12" customFormat="1" ht="22.8" customHeight="1">
      <c r="A322" s="12"/>
      <c r="B322" s="182"/>
      <c r="C322" s="183"/>
      <c r="D322" s="184" t="s">
        <v>71</v>
      </c>
      <c r="E322" s="196" t="s">
        <v>439</v>
      </c>
      <c r="F322" s="196" t="s">
        <v>440</v>
      </c>
      <c r="G322" s="183"/>
      <c r="H322" s="183"/>
      <c r="I322" s="186"/>
      <c r="J322" s="197">
        <f>BK322</f>
        <v>0</v>
      </c>
      <c r="K322" s="183"/>
      <c r="L322" s="188"/>
      <c r="M322" s="189"/>
      <c r="N322" s="190"/>
      <c r="O322" s="190"/>
      <c r="P322" s="191">
        <f>SUM(P323:P331)</f>
        <v>0</v>
      </c>
      <c r="Q322" s="190"/>
      <c r="R322" s="191">
        <f>SUM(R323:R331)</f>
        <v>0.0061799999999999997</v>
      </c>
      <c r="S322" s="190"/>
      <c r="T322" s="192">
        <f>SUM(T323:T331)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193" t="s">
        <v>79</v>
      </c>
      <c r="AT322" s="194" t="s">
        <v>71</v>
      </c>
      <c r="AU322" s="194" t="s">
        <v>77</v>
      </c>
      <c r="AY322" s="193" t="s">
        <v>128</v>
      </c>
      <c r="BK322" s="195">
        <f>SUM(BK323:BK331)</f>
        <v>0</v>
      </c>
    </row>
    <row r="323" s="2" customFormat="1" ht="49.05" customHeight="1">
      <c r="A323" s="38"/>
      <c r="B323" s="39"/>
      <c r="C323" s="198" t="s">
        <v>441</v>
      </c>
      <c r="D323" s="198" t="s">
        <v>131</v>
      </c>
      <c r="E323" s="199" t="s">
        <v>442</v>
      </c>
      <c r="F323" s="200" t="s">
        <v>443</v>
      </c>
      <c r="G323" s="201" t="s">
        <v>145</v>
      </c>
      <c r="H323" s="202">
        <v>2</v>
      </c>
      <c r="I323" s="203"/>
      <c r="J323" s="204">
        <f>ROUND(I323*H323,2)</f>
        <v>0</v>
      </c>
      <c r="K323" s="205"/>
      <c r="L323" s="44"/>
      <c r="M323" s="206" t="s">
        <v>19</v>
      </c>
      <c r="N323" s="207" t="s">
        <v>43</v>
      </c>
      <c r="O323" s="84"/>
      <c r="P323" s="208">
        <f>O323*H323</f>
        <v>0</v>
      </c>
      <c r="Q323" s="208">
        <v>0.00036000000000000002</v>
      </c>
      <c r="R323" s="208">
        <f>Q323*H323</f>
        <v>0.00072000000000000005</v>
      </c>
      <c r="S323" s="208">
        <v>0</v>
      </c>
      <c r="T323" s="20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0" t="s">
        <v>278</v>
      </c>
      <c r="AT323" s="210" t="s">
        <v>131</v>
      </c>
      <c r="AU323" s="210" t="s">
        <v>79</v>
      </c>
      <c r="AY323" s="17" t="s">
        <v>128</v>
      </c>
      <c r="BE323" s="211">
        <f>IF(N323="základní",J323,0)</f>
        <v>0</v>
      </c>
      <c r="BF323" s="211">
        <f>IF(N323="snížená",J323,0)</f>
        <v>0</v>
      </c>
      <c r="BG323" s="211">
        <f>IF(N323="zákl. přenesená",J323,0)</f>
        <v>0</v>
      </c>
      <c r="BH323" s="211">
        <f>IF(N323="sníž. přenesená",J323,0)</f>
        <v>0</v>
      </c>
      <c r="BI323" s="211">
        <f>IF(N323="nulová",J323,0)</f>
        <v>0</v>
      </c>
      <c r="BJ323" s="17" t="s">
        <v>77</v>
      </c>
      <c r="BK323" s="211">
        <f>ROUND(I323*H323,2)</f>
        <v>0</v>
      </c>
      <c r="BL323" s="17" t="s">
        <v>278</v>
      </c>
      <c r="BM323" s="210" t="s">
        <v>444</v>
      </c>
    </row>
    <row r="324" s="2" customFormat="1">
      <c r="A324" s="38"/>
      <c r="B324" s="39"/>
      <c r="C324" s="40"/>
      <c r="D324" s="212" t="s">
        <v>137</v>
      </c>
      <c r="E324" s="40"/>
      <c r="F324" s="213" t="s">
        <v>445</v>
      </c>
      <c r="G324" s="40"/>
      <c r="H324" s="40"/>
      <c r="I324" s="214"/>
      <c r="J324" s="40"/>
      <c r="K324" s="40"/>
      <c r="L324" s="44"/>
      <c r="M324" s="215"/>
      <c r="N324" s="216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137</v>
      </c>
      <c r="AU324" s="17" t="s">
        <v>79</v>
      </c>
    </row>
    <row r="325" s="13" customFormat="1">
      <c r="A325" s="13"/>
      <c r="B325" s="217"/>
      <c r="C325" s="218"/>
      <c r="D325" s="219" t="s">
        <v>139</v>
      </c>
      <c r="E325" s="220" t="s">
        <v>19</v>
      </c>
      <c r="F325" s="221" t="s">
        <v>446</v>
      </c>
      <c r="G325" s="218"/>
      <c r="H325" s="222">
        <v>2</v>
      </c>
      <c r="I325" s="223"/>
      <c r="J325" s="218"/>
      <c r="K325" s="218"/>
      <c r="L325" s="224"/>
      <c r="M325" s="225"/>
      <c r="N325" s="226"/>
      <c r="O325" s="226"/>
      <c r="P325" s="226"/>
      <c r="Q325" s="226"/>
      <c r="R325" s="226"/>
      <c r="S325" s="226"/>
      <c r="T325" s="22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8" t="s">
        <v>139</v>
      </c>
      <c r="AU325" s="228" t="s">
        <v>79</v>
      </c>
      <c r="AV325" s="13" t="s">
        <v>79</v>
      </c>
      <c r="AW325" s="13" t="s">
        <v>33</v>
      </c>
      <c r="AX325" s="13" t="s">
        <v>72</v>
      </c>
      <c r="AY325" s="228" t="s">
        <v>128</v>
      </c>
    </row>
    <row r="326" s="2" customFormat="1" ht="24.15" customHeight="1">
      <c r="A326" s="38"/>
      <c r="B326" s="39"/>
      <c r="C326" s="239" t="s">
        <v>447</v>
      </c>
      <c r="D326" s="239" t="s">
        <v>284</v>
      </c>
      <c r="E326" s="240" t="s">
        <v>448</v>
      </c>
      <c r="F326" s="241" t="s">
        <v>449</v>
      </c>
      <c r="G326" s="242" t="s">
        <v>145</v>
      </c>
      <c r="H326" s="243">
        <v>2.1000000000000001</v>
      </c>
      <c r="I326" s="244"/>
      <c r="J326" s="245">
        <f>ROUND(I326*H326,2)</f>
        <v>0</v>
      </c>
      <c r="K326" s="246"/>
      <c r="L326" s="247"/>
      <c r="M326" s="248" t="s">
        <v>19</v>
      </c>
      <c r="N326" s="249" t="s">
        <v>43</v>
      </c>
      <c r="O326" s="84"/>
      <c r="P326" s="208">
        <f>O326*H326</f>
        <v>0</v>
      </c>
      <c r="Q326" s="208">
        <v>0.0025999999999999999</v>
      </c>
      <c r="R326" s="208">
        <f>Q326*H326</f>
        <v>0.0054599999999999996</v>
      </c>
      <c r="S326" s="208">
        <v>0</v>
      </c>
      <c r="T326" s="209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0" t="s">
        <v>373</v>
      </c>
      <c r="AT326" s="210" t="s">
        <v>284</v>
      </c>
      <c r="AU326" s="210" t="s">
        <v>79</v>
      </c>
      <c r="AY326" s="17" t="s">
        <v>128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7" t="s">
        <v>77</v>
      </c>
      <c r="BK326" s="211">
        <f>ROUND(I326*H326,2)</f>
        <v>0</v>
      </c>
      <c r="BL326" s="17" t="s">
        <v>278</v>
      </c>
      <c r="BM326" s="210" t="s">
        <v>450</v>
      </c>
    </row>
    <row r="327" s="13" customFormat="1">
      <c r="A327" s="13"/>
      <c r="B327" s="217"/>
      <c r="C327" s="218"/>
      <c r="D327" s="219" t="s">
        <v>139</v>
      </c>
      <c r="E327" s="218"/>
      <c r="F327" s="221" t="s">
        <v>451</v>
      </c>
      <c r="G327" s="218"/>
      <c r="H327" s="222">
        <v>2.1000000000000001</v>
      </c>
      <c r="I327" s="223"/>
      <c r="J327" s="218"/>
      <c r="K327" s="218"/>
      <c r="L327" s="224"/>
      <c r="M327" s="225"/>
      <c r="N327" s="226"/>
      <c r="O327" s="226"/>
      <c r="P327" s="226"/>
      <c r="Q327" s="226"/>
      <c r="R327" s="226"/>
      <c r="S327" s="226"/>
      <c r="T327" s="22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28" t="s">
        <v>139</v>
      </c>
      <c r="AU327" s="228" t="s">
        <v>79</v>
      </c>
      <c r="AV327" s="13" t="s">
        <v>79</v>
      </c>
      <c r="AW327" s="13" t="s">
        <v>4</v>
      </c>
      <c r="AX327" s="13" t="s">
        <v>77</v>
      </c>
      <c r="AY327" s="228" t="s">
        <v>128</v>
      </c>
    </row>
    <row r="328" s="2" customFormat="1" ht="44.25" customHeight="1">
      <c r="A328" s="38"/>
      <c r="B328" s="39"/>
      <c r="C328" s="198" t="s">
        <v>452</v>
      </c>
      <c r="D328" s="198" t="s">
        <v>131</v>
      </c>
      <c r="E328" s="199" t="s">
        <v>453</v>
      </c>
      <c r="F328" s="200" t="s">
        <v>454</v>
      </c>
      <c r="G328" s="201" t="s">
        <v>272</v>
      </c>
      <c r="H328" s="202">
        <v>0.0060000000000000001</v>
      </c>
      <c r="I328" s="203"/>
      <c r="J328" s="204">
        <f>ROUND(I328*H328,2)</f>
        <v>0</v>
      </c>
      <c r="K328" s="205"/>
      <c r="L328" s="44"/>
      <c r="M328" s="206" t="s">
        <v>19</v>
      </c>
      <c r="N328" s="207" t="s">
        <v>43</v>
      </c>
      <c r="O328" s="84"/>
      <c r="P328" s="208">
        <f>O328*H328</f>
        <v>0</v>
      </c>
      <c r="Q328" s="208">
        <v>0</v>
      </c>
      <c r="R328" s="208">
        <f>Q328*H328</f>
        <v>0</v>
      </c>
      <c r="S328" s="208">
        <v>0</v>
      </c>
      <c r="T328" s="20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10" t="s">
        <v>278</v>
      </c>
      <c r="AT328" s="210" t="s">
        <v>131</v>
      </c>
      <c r="AU328" s="210" t="s">
        <v>79</v>
      </c>
      <c r="AY328" s="17" t="s">
        <v>128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7" t="s">
        <v>77</v>
      </c>
      <c r="BK328" s="211">
        <f>ROUND(I328*H328,2)</f>
        <v>0</v>
      </c>
      <c r="BL328" s="17" t="s">
        <v>278</v>
      </c>
      <c r="BM328" s="210" t="s">
        <v>455</v>
      </c>
    </row>
    <row r="329" s="2" customFormat="1">
      <c r="A329" s="38"/>
      <c r="B329" s="39"/>
      <c r="C329" s="40"/>
      <c r="D329" s="212" t="s">
        <v>137</v>
      </c>
      <c r="E329" s="40"/>
      <c r="F329" s="213" t="s">
        <v>456</v>
      </c>
      <c r="G329" s="40"/>
      <c r="H329" s="40"/>
      <c r="I329" s="214"/>
      <c r="J329" s="40"/>
      <c r="K329" s="40"/>
      <c r="L329" s="44"/>
      <c r="M329" s="215"/>
      <c r="N329" s="216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137</v>
      </c>
      <c r="AU329" s="17" t="s">
        <v>79</v>
      </c>
    </row>
    <row r="330" s="2" customFormat="1" ht="49.05" customHeight="1">
      <c r="A330" s="38"/>
      <c r="B330" s="39"/>
      <c r="C330" s="198" t="s">
        <v>457</v>
      </c>
      <c r="D330" s="198" t="s">
        <v>131</v>
      </c>
      <c r="E330" s="199" t="s">
        <v>458</v>
      </c>
      <c r="F330" s="200" t="s">
        <v>459</v>
      </c>
      <c r="G330" s="201" t="s">
        <v>272</v>
      </c>
      <c r="H330" s="202">
        <v>0.0060000000000000001</v>
      </c>
      <c r="I330" s="203"/>
      <c r="J330" s="204">
        <f>ROUND(I330*H330,2)</f>
        <v>0</v>
      </c>
      <c r="K330" s="205"/>
      <c r="L330" s="44"/>
      <c r="M330" s="206" t="s">
        <v>19</v>
      </c>
      <c r="N330" s="207" t="s">
        <v>43</v>
      </c>
      <c r="O330" s="84"/>
      <c r="P330" s="208">
        <f>O330*H330</f>
        <v>0</v>
      </c>
      <c r="Q330" s="208">
        <v>0</v>
      </c>
      <c r="R330" s="208">
        <f>Q330*H330</f>
        <v>0</v>
      </c>
      <c r="S330" s="208">
        <v>0</v>
      </c>
      <c r="T330" s="209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10" t="s">
        <v>278</v>
      </c>
      <c r="AT330" s="210" t="s">
        <v>131</v>
      </c>
      <c r="AU330" s="210" t="s">
        <v>79</v>
      </c>
      <c r="AY330" s="17" t="s">
        <v>128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7" t="s">
        <v>77</v>
      </c>
      <c r="BK330" s="211">
        <f>ROUND(I330*H330,2)</f>
        <v>0</v>
      </c>
      <c r="BL330" s="17" t="s">
        <v>278</v>
      </c>
      <c r="BM330" s="210" t="s">
        <v>460</v>
      </c>
    </row>
    <row r="331" s="2" customFormat="1">
      <c r="A331" s="38"/>
      <c r="B331" s="39"/>
      <c r="C331" s="40"/>
      <c r="D331" s="212" t="s">
        <v>137</v>
      </c>
      <c r="E331" s="40"/>
      <c r="F331" s="213" t="s">
        <v>461</v>
      </c>
      <c r="G331" s="40"/>
      <c r="H331" s="40"/>
      <c r="I331" s="214"/>
      <c r="J331" s="40"/>
      <c r="K331" s="40"/>
      <c r="L331" s="44"/>
      <c r="M331" s="215"/>
      <c r="N331" s="216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137</v>
      </c>
      <c r="AU331" s="17" t="s">
        <v>79</v>
      </c>
    </row>
    <row r="332" s="12" customFormat="1" ht="22.8" customHeight="1">
      <c r="A332" s="12"/>
      <c r="B332" s="182"/>
      <c r="C332" s="183"/>
      <c r="D332" s="184" t="s">
        <v>71</v>
      </c>
      <c r="E332" s="196" t="s">
        <v>462</v>
      </c>
      <c r="F332" s="196" t="s">
        <v>463</v>
      </c>
      <c r="G332" s="183"/>
      <c r="H332" s="183"/>
      <c r="I332" s="186"/>
      <c r="J332" s="197">
        <f>BK332</f>
        <v>0</v>
      </c>
      <c r="K332" s="183"/>
      <c r="L332" s="188"/>
      <c r="M332" s="189"/>
      <c r="N332" s="190"/>
      <c r="O332" s="190"/>
      <c r="P332" s="191">
        <f>SUM(P333:P350)</f>
        <v>0</v>
      </c>
      <c r="Q332" s="190"/>
      <c r="R332" s="191">
        <f>SUM(R333:R350)</f>
        <v>0.016172800000000001</v>
      </c>
      <c r="S332" s="190"/>
      <c r="T332" s="192">
        <f>SUM(T333:T350)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3" t="s">
        <v>79</v>
      </c>
      <c r="AT332" s="194" t="s">
        <v>71</v>
      </c>
      <c r="AU332" s="194" t="s">
        <v>77</v>
      </c>
      <c r="AY332" s="193" t="s">
        <v>128</v>
      </c>
      <c r="BK332" s="195">
        <f>SUM(BK333:BK350)</f>
        <v>0</v>
      </c>
    </row>
    <row r="333" s="2" customFormat="1" ht="24.15" customHeight="1">
      <c r="A333" s="38"/>
      <c r="B333" s="39"/>
      <c r="C333" s="198" t="s">
        <v>464</v>
      </c>
      <c r="D333" s="198" t="s">
        <v>131</v>
      </c>
      <c r="E333" s="199" t="s">
        <v>465</v>
      </c>
      <c r="F333" s="200" t="s">
        <v>466</v>
      </c>
      <c r="G333" s="201" t="s">
        <v>134</v>
      </c>
      <c r="H333" s="202">
        <v>1</v>
      </c>
      <c r="I333" s="203"/>
      <c r="J333" s="204">
        <f>ROUND(I333*H333,2)</f>
        <v>0</v>
      </c>
      <c r="K333" s="205"/>
      <c r="L333" s="44"/>
      <c r="M333" s="206" t="s">
        <v>19</v>
      </c>
      <c r="N333" s="207" t="s">
        <v>43</v>
      </c>
      <c r="O333" s="84"/>
      <c r="P333" s="208">
        <f>O333*H333</f>
        <v>0</v>
      </c>
      <c r="Q333" s="208">
        <v>0.0023005999999999999</v>
      </c>
      <c r="R333" s="208">
        <f>Q333*H333</f>
        <v>0.0023005999999999999</v>
      </c>
      <c r="S333" s="208">
        <v>0</v>
      </c>
      <c r="T333" s="209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0" t="s">
        <v>278</v>
      </c>
      <c r="AT333" s="210" t="s">
        <v>131</v>
      </c>
      <c r="AU333" s="210" t="s">
        <v>79</v>
      </c>
      <c r="AY333" s="17" t="s">
        <v>128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7" t="s">
        <v>77</v>
      </c>
      <c r="BK333" s="211">
        <f>ROUND(I333*H333,2)</f>
        <v>0</v>
      </c>
      <c r="BL333" s="17" t="s">
        <v>278</v>
      </c>
      <c r="BM333" s="210" t="s">
        <v>467</v>
      </c>
    </row>
    <row r="334" s="2" customFormat="1">
      <c r="A334" s="38"/>
      <c r="B334" s="39"/>
      <c r="C334" s="40"/>
      <c r="D334" s="212" t="s">
        <v>137</v>
      </c>
      <c r="E334" s="40"/>
      <c r="F334" s="213" t="s">
        <v>468</v>
      </c>
      <c r="G334" s="40"/>
      <c r="H334" s="40"/>
      <c r="I334" s="214"/>
      <c r="J334" s="40"/>
      <c r="K334" s="40"/>
      <c r="L334" s="44"/>
      <c r="M334" s="215"/>
      <c r="N334" s="216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137</v>
      </c>
      <c r="AU334" s="17" t="s">
        <v>79</v>
      </c>
    </row>
    <row r="335" s="2" customFormat="1" ht="21.75" customHeight="1">
      <c r="A335" s="38"/>
      <c r="B335" s="39"/>
      <c r="C335" s="198" t="s">
        <v>469</v>
      </c>
      <c r="D335" s="198" t="s">
        <v>131</v>
      </c>
      <c r="E335" s="199" t="s">
        <v>470</v>
      </c>
      <c r="F335" s="200" t="s">
        <v>471</v>
      </c>
      <c r="G335" s="201" t="s">
        <v>161</v>
      </c>
      <c r="H335" s="202">
        <v>3</v>
      </c>
      <c r="I335" s="203"/>
      <c r="J335" s="204">
        <f>ROUND(I335*H335,2)</f>
        <v>0</v>
      </c>
      <c r="K335" s="205"/>
      <c r="L335" s="44"/>
      <c r="M335" s="206" t="s">
        <v>19</v>
      </c>
      <c r="N335" s="207" t="s">
        <v>43</v>
      </c>
      <c r="O335" s="84"/>
      <c r="P335" s="208">
        <f>O335*H335</f>
        <v>0</v>
      </c>
      <c r="Q335" s="208">
        <v>0.00071290000000000004</v>
      </c>
      <c r="R335" s="208">
        <f>Q335*H335</f>
        <v>0.0021387000000000003</v>
      </c>
      <c r="S335" s="208">
        <v>0</v>
      </c>
      <c r="T335" s="20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0" t="s">
        <v>278</v>
      </c>
      <c r="AT335" s="210" t="s">
        <v>131</v>
      </c>
      <c r="AU335" s="210" t="s">
        <v>79</v>
      </c>
      <c r="AY335" s="17" t="s">
        <v>128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7" t="s">
        <v>77</v>
      </c>
      <c r="BK335" s="211">
        <f>ROUND(I335*H335,2)</f>
        <v>0</v>
      </c>
      <c r="BL335" s="17" t="s">
        <v>278</v>
      </c>
      <c r="BM335" s="210" t="s">
        <v>472</v>
      </c>
    </row>
    <row r="336" s="2" customFormat="1">
      <c r="A336" s="38"/>
      <c r="B336" s="39"/>
      <c r="C336" s="40"/>
      <c r="D336" s="212" t="s">
        <v>137</v>
      </c>
      <c r="E336" s="40"/>
      <c r="F336" s="213" t="s">
        <v>473</v>
      </c>
      <c r="G336" s="40"/>
      <c r="H336" s="40"/>
      <c r="I336" s="214"/>
      <c r="J336" s="40"/>
      <c r="K336" s="40"/>
      <c r="L336" s="44"/>
      <c r="M336" s="215"/>
      <c r="N336" s="216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137</v>
      </c>
      <c r="AU336" s="17" t="s">
        <v>79</v>
      </c>
    </row>
    <row r="337" s="2" customFormat="1" ht="24.15" customHeight="1">
      <c r="A337" s="38"/>
      <c r="B337" s="39"/>
      <c r="C337" s="198" t="s">
        <v>474</v>
      </c>
      <c r="D337" s="198" t="s">
        <v>131</v>
      </c>
      <c r="E337" s="199" t="s">
        <v>475</v>
      </c>
      <c r="F337" s="200" t="s">
        <v>476</v>
      </c>
      <c r="G337" s="201" t="s">
        <v>161</v>
      </c>
      <c r="H337" s="202">
        <v>5</v>
      </c>
      <c r="I337" s="203"/>
      <c r="J337" s="204">
        <f>ROUND(I337*H337,2)</f>
        <v>0</v>
      </c>
      <c r="K337" s="205"/>
      <c r="L337" s="44"/>
      <c r="M337" s="206" t="s">
        <v>19</v>
      </c>
      <c r="N337" s="207" t="s">
        <v>43</v>
      </c>
      <c r="O337" s="84"/>
      <c r="P337" s="208">
        <f>O337*H337</f>
        <v>0</v>
      </c>
      <c r="Q337" s="208">
        <v>0.0020607999999999998</v>
      </c>
      <c r="R337" s="208">
        <f>Q337*H337</f>
        <v>0.010303999999999999</v>
      </c>
      <c r="S337" s="208">
        <v>0</v>
      </c>
      <c r="T337" s="209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10" t="s">
        <v>278</v>
      </c>
      <c r="AT337" s="210" t="s">
        <v>131</v>
      </c>
      <c r="AU337" s="210" t="s">
        <v>79</v>
      </c>
      <c r="AY337" s="17" t="s">
        <v>128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7" t="s">
        <v>77</v>
      </c>
      <c r="BK337" s="211">
        <f>ROUND(I337*H337,2)</f>
        <v>0</v>
      </c>
      <c r="BL337" s="17" t="s">
        <v>278</v>
      </c>
      <c r="BM337" s="210" t="s">
        <v>477</v>
      </c>
    </row>
    <row r="338" s="2" customFormat="1">
      <c r="A338" s="38"/>
      <c r="B338" s="39"/>
      <c r="C338" s="40"/>
      <c r="D338" s="212" t="s">
        <v>137</v>
      </c>
      <c r="E338" s="40"/>
      <c r="F338" s="213" t="s">
        <v>478</v>
      </c>
      <c r="G338" s="40"/>
      <c r="H338" s="40"/>
      <c r="I338" s="214"/>
      <c r="J338" s="40"/>
      <c r="K338" s="40"/>
      <c r="L338" s="44"/>
      <c r="M338" s="215"/>
      <c r="N338" s="216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137</v>
      </c>
      <c r="AU338" s="17" t="s">
        <v>79</v>
      </c>
    </row>
    <row r="339" s="2" customFormat="1" ht="21.75" customHeight="1">
      <c r="A339" s="38"/>
      <c r="B339" s="39"/>
      <c r="C339" s="198" t="s">
        <v>479</v>
      </c>
      <c r="D339" s="198" t="s">
        <v>131</v>
      </c>
      <c r="E339" s="199" t="s">
        <v>480</v>
      </c>
      <c r="F339" s="200" t="s">
        <v>481</v>
      </c>
      <c r="G339" s="201" t="s">
        <v>161</v>
      </c>
      <c r="H339" s="202">
        <v>3</v>
      </c>
      <c r="I339" s="203"/>
      <c r="J339" s="204">
        <f>ROUND(I339*H339,2)</f>
        <v>0</v>
      </c>
      <c r="K339" s="205"/>
      <c r="L339" s="44"/>
      <c r="M339" s="206" t="s">
        <v>19</v>
      </c>
      <c r="N339" s="207" t="s">
        <v>43</v>
      </c>
      <c r="O339" s="84"/>
      <c r="P339" s="208">
        <f>O339*H339</f>
        <v>0</v>
      </c>
      <c r="Q339" s="208">
        <v>0.00047649999999999998</v>
      </c>
      <c r="R339" s="208">
        <f>Q339*H339</f>
        <v>0.0014295</v>
      </c>
      <c r="S339" s="208">
        <v>0</v>
      </c>
      <c r="T339" s="209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0" t="s">
        <v>278</v>
      </c>
      <c r="AT339" s="210" t="s">
        <v>131</v>
      </c>
      <c r="AU339" s="210" t="s">
        <v>79</v>
      </c>
      <c r="AY339" s="17" t="s">
        <v>128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7" t="s">
        <v>77</v>
      </c>
      <c r="BK339" s="211">
        <f>ROUND(I339*H339,2)</f>
        <v>0</v>
      </c>
      <c r="BL339" s="17" t="s">
        <v>278</v>
      </c>
      <c r="BM339" s="210" t="s">
        <v>482</v>
      </c>
    </row>
    <row r="340" s="2" customFormat="1">
      <c r="A340" s="38"/>
      <c r="B340" s="39"/>
      <c r="C340" s="40"/>
      <c r="D340" s="212" t="s">
        <v>137</v>
      </c>
      <c r="E340" s="40"/>
      <c r="F340" s="213" t="s">
        <v>483</v>
      </c>
      <c r="G340" s="40"/>
      <c r="H340" s="40"/>
      <c r="I340" s="214"/>
      <c r="J340" s="40"/>
      <c r="K340" s="40"/>
      <c r="L340" s="44"/>
      <c r="M340" s="215"/>
      <c r="N340" s="216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137</v>
      </c>
      <c r="AU340" s="17" t="s">
        <v>79</v>
      </c>
    </row>
    <row r="341" s="2" customFormat="1" ht="24.15" customHeight="1">
      <c r="A341" s="38"/>
      <c r="B341" s="39"/>
      <c r="C341" s="198" t="s">
        <v>484</v>
      </c>
      <c r="D341" s="198" t="s">
        <v>131</v>
      </c>
      <c r="E341" s="199" t="s">
        <v>485</v>
      </c>
      <c r="F341" s="200" t="s">
        <v>486</v>
      </c>
      <c r="G341" s="201" t="s">
        <v>134</v>
      </c>
      <c r="H341" s="202">
        <v>1</v>
      </c>
      <c r="I341" s="203"/>
      <c r="J341" s="204">
        <f>ROUND(I341*H341,2)</f>
        <v>0</v>
      </c>
      <c r="K341" s="205"/>
      <c r="L341" s="44"/>
      <c r="M341" s="206" t="s">
        <v>19</v>
      </c>
      <c r="N341" s="207" t="s">
        <v>43</v>
      </c>
      <c r="O341" s="84"/>
      <c r="P341" s="208">
        <f>O341*H341</f>
        <v>0</v>
      </c>
      <c r="Q341" s="208">
        <v>0</v>
      </c>
      <c r="R341" s="208">
        <f>Q341*H341</f>
        <v>0</v>
      </c>
      <c r="S341" s="208">
        <v>0</v>
      </c>
      <c r="T341" s="209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10" t="s">
        <v>278</v>
      </c>
      <c r="AT341" s="210" t="s">
        <v>131</v>
      </c>
      <c r="AU341" s="210" t="s">
        <v>79</v>
      </c>
      <c r="AY341" s="17" t="s">
        <v>128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7" t="s">
        <v>77</v>
      </c>
      <c r="BK341" s="211">
        <f>ROUND(I341*H341,2)</f>
        <v>0</v>
      </c>
      <c r="BL341" s="17" t="s">
        <v>278</v>
      </c>
      <c r="BM341" s="210" t="s">
        <v>487</v>
      </c>
    </row>
    <row r="342" s="2" customFormat="1">
      <c r="A342" s="38"/>
      <c r="B342" s="39"/>
      <c r="C342" s="40"/>
      <c r="D342" s="212" t="s">
        <v>137</v>
      </c>
      <c r="E342" s="40"/>
      <c r="F342" s="213" t="s">
        <v>488</v>
      </c>
      <c r="G342" s="40"/>
      <c r="H342" s="40"/>
      <c r="I342" s="214"/>
      <c r="J342" s="40"/>
      <c r="K342" s="40"/>
      <c r="L342" s="44"/>
      <c r="M342" s="215"/>
      <c r="N342" s="216"/>
      <c r="O342" s="84"/>
      <c r="P342" s="84"/>
      <c r="Q342" s="84"/>
      <c r="R342" s="84"/>
      <c r="S342" s="84"/>
      <c r="T342" s="85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137</v>
      </c>
      <c r="AU342" s="17" t="s">
        <v>79</v>
      </c>
    </row>
    <row r="343" s="2" customFormat="1" ht="24.15" customHeight="1">
      <c r="A343" s="38"/>
      <c r="B343" s="39"/>
      <c r="C343" s="198" t="s">
        <v>489</v>
      </c>
      <c r="D343" s="198" t="s">
        <v>131</v>
      </c>
      <c r="E343" s="199" t="s">
        <v>490</v>
      </c>
      <c r="F343" s="200" t="s">
        <v>491</v>
      </c>
      <c r="G343" s="201" t="s">
        <v>134</v>
      </c>
      <c r="H343" s="202">
        <v>2</v>
      </c>
      <c r="I343" s="203"/>
      <c r="J343" s="204">
        <f>ROUND(I343*H343,2)</f>
        <v>0</v>
      </c>
      <c r="K343" s="205"/>
      <c r="L343" s="44"/>
      <c r="M343" s="206" t="s">
        <v>19</v>
      </c>
      <c r="N343" s="207" t="s">
        <v>43</v>
      </c>
      <c r="O343" s="84"/>
      <c r="P343" s="208">
        <f>O343*H343</f>
        <v>0</v>
      </c>
      <c r="Q343" s="208">
        <v>0</v>
      </c>
      <c r="R343" s="208">
        <f>Q343*H343</f>
        <v>0</v>
      </c>
      <c r="S343" s="208">
        <v>0</v>
      </c>
      <c r="T343" s="209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0" t="s">
        <v>278</v>
      </c>
      <c r="AT343" s="210" t="s">
        <v>131</v>
      </c>
      <c r="AU343" s="210" t="s">
        <v>79</v>
      </c>
      <c r="AY343" s="17" t="s">
        <v>128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7" t="s">
        <v>77</v>
      </c>
      <c r="BK343" s="211">
        <f>ROUND(I343*H343,2)</f>
        <v>0</v>
      </c>
      <c r="BL343" s="17" t="s">
        <v>278</v>
      </c>
      <c r="BM343" s="210" t="s">
        <v>492</v>
      </c>
    </row>
    <row r="344" s="2" customFormat="1">
      <c r="A344" s="38"/>
      <c r="B344" s="39"/>
      <c r="C344" s="40"/>
      <c r="D344" s="212" t="s">
        <v>137</v>
      </c>
      <c r="E344" s="40"/>
      <c r="F344" s="213" t="s">
        <v>493</v>
      </c>
      <c r="G344" s="40"/>
      <c r="H344" s="40"/>
      <c r="I344" s="214"/>
      <c r="J344" s="40"/>
      <c r="K344" s="40"/>
      <c r="L344" s="44"/>
      <c r="M344" s="215"/>
      <c r="N344" s="216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137</v>
      </c>
      <c r="AU344" s="17" t="s">
        <v>79</v>
      </c>
    </row>
    <row r="345" s="2" customFormat="1" ht="24.15" customHeight="1">
      <c r="A345" s="38"/>
      <c r="B345" s="39"/>
      <c r="C345" s="198" t="s">
        <v>494</v>
      </c>
      <c r="D345" s="198" t="s">
        <v>131</v>
      </c>
      <c r="E345" s="199" t="s">
        <v>495</v>
      </c>
      <c r="F345" s="200" t="s">
        <v>496</v>
      </c>
      <c r="G345" s="201" t="s">
        <v>161</v>
      </c>
      <c r="H345" s="202">
        <v>11</v>
      </c>
      <c r="I345" s="203"/>
      <c r="J345" s="204">
        <f>ROUND(I345*H345,2)</f>
        <v>0</v>
      </c>
      <c r="K345" s="205"/>
      <c r="L345" s="44"/>
      <c r="M345" s="206" t="s">
        <v>19</v>
      </c>
      <c r="N345" s="207" t="s">
        <v>43</v>
      </c>
      <c r="O345" s="84"/>
      <c r="P345" s="208">
        <f>O345*H345</f>
        <v>0</v>
      </c>
      <c r="Q345" s="208">
        <v>0</v>
      </c>
      <c r="R345" s="208">
        <f>Q345*H345</f>
        <v>0</v>
      </c>
      <c r="S345" s="208">
        <v>0</v>
      </c>
      <c r="T345" s="209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0" t="s">
        <v>278</v>
      </c>
      <c r="AT345" s="210" t="s">
        <v>131</v>
      </c>
      <c r="AU345" s="210" t="s">
        <v>79</v>
      </c>
      <c r="AY345" s="17" t="s">
        <v>128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7" t="s">
        <v>77</v>
      </c>
      <c r="BK345" s="211">
        <f>ROUND(I345*H345,2)</f>
        <v>0</v>
      </c>
      <c r="BL345" s="17" t="s">
        <v>278</v>
      </c>
      <c r="BM345" s="210" t="s">
        <v>497</v>
      </c>
    </row>
    <row r="346" s="2" customFormat="1">
      <c r="A346" s="38"/>
      <c r="B346" s="39"/>
      <c r="C346" s="40"/>
      <c r="D346" s="212" t="s">
        <v>137</v>
      </c>
      <c r="E346" s="40"/>
      <c r="F346" s="213" t="s">
        <v>498</v>
      </c>
      <c r="G346" s="40"/>
      <c r="H346" s="40"/>
      <c r="I346" s="214"/>
      <c r="J346" s="40"/>
      <c r="K346" s="40"/>
      <c r="L346" s="44"/>
      <c r="M346" s="215"/>
      <c r="N346" s="216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137</v>
      </c>
      <c r="AU346" s="17" t="s">
        <v>79</v>
      </c>
    </row>
    <row r="347" s="2" customFormat="1" ht="44.25" customHeight="1">
      <c r="A347" s="38"/>
      <c r="B347" s="39"/>
      <c r="C347" s="198" t="s">
        <v>499</v>
      </c>
      <c r="D347" s="198" t="s">
        <v>131</v>
      </c>
      <c r="E347" s="199" t="s">
        <v>500</v>
      </c>
      <c r="F347" s="200" t="s">
        <v>501</v>
      </c>
      <c r="G347" s="201" t="s">
        <v>272</v>
      </c>
      <c r="H347" s="202">
        <v>0.016</v>
      </c>
      <c r="I347" s="203"/>
      <c r="J347" s="204">
        <f>ROUND(I347*H347,2)</f>
        <v>0</v>
      </c>
      <c r="K347" s="205"/>
      <c r="L347" s="44"/>
      <c r="M347" s="206" t="s">
        <v>19</v>
      </c>
      <c r="N347" s="207" t="s">
        <v>43</v>
      </c>
      <c r="O347" s="84"/>
      <c r="P347" s="208">
        <f>O347*H347</f>
        <v>0</v>
      </c>
      <c r="Q347" s="208">
        <v>0</v>
      </c>
      <c r="R347" s="208">
        <f>Q347*H347</f>
        <v>0</v>
      </c>
      <c r="S347" s="208">
        <v>0</v>
      </c>
      <c r="T347" s="209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10" t="s">
        <v>278</v>
      </c>
      <c r="AT347" s="210" t="s">
        <v>131</v>
      </c>
      <c r="AU347" s="210" t="s">
        <v>79</v>
      </c>
      <c r="AY347" s="17" t="s">
        <v>128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7" t="s">
        <v>77</v>
      </c>
      <c r="BK347" s="211">
        <f>ROUND(I347*H347,2)</f>
        <v>0</v>
      </c>
      <c r="BL347" s="17" t="s">
        <v>278</v>
      </c>
      <c r="BM347" s="210" t="s">
        <v>502</v>
      </c>
    </row>
    <row r="348" s="2" customFormat="1">
      <c r="A348" s="38"/>
      <c r="B348" s="39"/>
      <c r="C348" s="40"/>
      <c r="D348" s="212" t="s">
        <v>137</v>
      </c>
      <c r="E348" s="40"/>
      <c r="F348" s="213" t="s">
        <v>503</v>
      </c>
      <c r="G348" s="40"/>
      <c r="H348" s="40"/>
      <c r="I348" s="214"/>
      <c r="J348" s="40"/>
      <c r="K348" s="40"/>
      <c r="L348" s="44"/>
      <c r="M348" s="215"/>
      <c r="N348" s="216"/>
      <c r="O348" s="84"/>
      <c r="P348" s="84"/>
      <c r="Q348" s="84"/>
      <c r="R348" s="84"/>
      <c r="S348" s="84"/>
      <c r="T348" s="85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137</v>
      </c>
      <c r="AU348" s="17" t="s">
        <v>79</v>
      </c>
    </row>
    <row r="349" s="2" customFormat="1" ht="49.05" customHeight="1">
      <c r="A349" s="38"/>
      <c r="B349" s="39"/>
      <c r="C349" s="198" t="s">
        <v>504</v>
      </c>
      <c r="D349" s="198" t="s">
        <v>131</v>
      </c>
      <c r="E349" s="199" t="s">
        <v>505</v>
      </c>
      <c r="F349" s="200" t="s">
        <v>506</v>
      </c>
      <c r="G349" s="201" t="s">
        <v>272</v>
      </c>
      <c r="H349" s="202">
        <v>0.016</v>
      </c>
      <c r="I349" s="203"/>
      <c r="J349" s="204">
        <f>ROUND(I349*H349,2)</f>
        <v>0</v>
      </c>
      <c r="K349" s="205"/>
      <c r="L349" s="44"/>
      <c r="M349" s="206" t="s">
        <v>19</v>
      </c>
      <c r="N349" s="207" t="s">
        <v>43</v>
      </c>
      <c r="O349" s="84"/>
      <c r="P349" s="208">
        <f>O349*H349</f>
        <v>0</v>
      </c>
      <c r="Q349" s="208">
        <v>0</v>
      </c>
      <c r="R349" s="208">
        <f>Q349*H349</f>
        <v>0</v>
      </c>
      <c r="S349" s="208">
        <v>0</v>
      </c>
      <c r="T349" s="209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0" t="s">
        <v>278</v>
      </c>
      <c r="AT349" s="210" t="s">
        <v>131</v>
      </c>
      <c r="AU349" s="210" t="s">
        <v>79</v>
      </c>
      <c r="AY349" s="17" t="s">
        <v>128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7" t="s">
        <v>77</v>
      </c>
      <c r="BK349" s="211">
        <f>ROUND(I349*H349,2)</f>
        <v>0</v>
      </c>
      <c r="BL349" s="17" t="s">
        <v>278</v>
      </c>
      <c r="BM349" s="210" t="s">
        <v>507</v>
      </c>
    </row>
    <row r="350" s="2" customFormat="1">
      <c r="A350" s="38"/>
      <c r="B350" s="39"/>
      <c r="C350" s="40"/>
      <c r="D350" s="212" t="s">
        <v>137</v>
      </c>
      <c r="E350" s="40"/>
      <c r="F350" s="213" t="s">
        <v>508</v>
      </c>
      <c r="G350" s="40"/>
      <c r="H350" s="40"/>
      <c r="I350" s="214"/>
      <c r="J350" s="40"/>
      <c r="K350" s="40"/>
      <c r="L350" s="44"/>
      <c r="M350" s="215"/>
      <c r="N350" s="216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137</v>
      </c>
      <c r="AU350" s="17" t="s">
        <v>79</v>
      </c>
    </row>
    <row r="351" s="12" customFormat="1" ht="22.8" customHeight="1">
      <c r="A351" s="12"/>
      <c r="B351" s="182"/>
      <c r="C351" s="183"/>
      <c r="D351" s="184" t="s">
        <v>71</v>
      </c>
      <c r="E351" s="196" t="s">
        <v>509</v>
      </c>
      <c r="F351" s="196" t="s">
        <v>510</v>
      </c>
      <c r="G351" s="183"/>
      <c r="H351" s="183"/>
      <c r="I351" s="186"/>
      <c r="J351" s="197">
        <f>BK351</f>
        <v>0</v>
      </c>
      <c r="K351" s="183"/>
      <c r="L351" s="188"/>
      <c r="M351" s="189"/>
      <c r="N351" s="190"/>
      <c r="O351" s="190"/>
      <c r="P351" s="191">
        <f>SUM(P352:P390)</f>
        <v>0</v>
      </c>
      <c r="Q351" s="190"/>
      <c r="R351" s="191">
        <f>SUM(R352:R390)</f>
        <v>0.028673458999999995</v>
      </c>
      <c r="S351" s="190"/>
      <c r="T351" s="192">
        <f>SUM(T352:T390)</f>
        <v>0.00051999999999999995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93" t="s">
        <v>79</v>
      </c>
      <c r="AT351" s="194" t="s">
        <v>71</v>
      </c>
      <c r="AU351" s="194" t="s">
        <v>77</v>
      </c>
      <c r="AY351" s="193" t="s">
        <v>128</v>
      </c>
      <c r="BK351" s="195">
        <f>SUM(BK352:BK390)</f>
        <v>0</v>
      </c>
    </row>
    <row r="352" s="2" customFormat="1" ht="24.15" customHeight="1">
      <c r="A352" s="38"/>
      <c r="B352" s="39"/>
      <c r="C352" s="198" t="s">
        <v>511</v>
      </c>
      <c r="D352" s="198" t="s">
        <v>131</v>
      </c>
      <c r="E352" s="199" t="s">
        <v>512</v>
      </c>
      <c r="F352" s="200" t="s">
        <v>513</v>
      </c>
      <c r="G352" s="201" t="s">
        <v>134</v>
      </c>
      <c r="H352" s="202">
        <v>1</v>
      </c>
      <c r="I352" s="203"/>
      <c r="J352" s="204">
        <f>ROUND(I352*H352,2)</f>
        <v>0</v>
      </c>
      <c r="K352" s="205"/>
      <c r="L352" s="44"/>
      <c r="M352" s="206" t="s">
        <v>19</v>
      </c>
      <c r="N352" s="207" t="s">
        <v>43</v>
      </c>
      <c r="O352" s="84"/>
      <c r="P352" s="208">
        <f>O352*H352</f>
        <v>0</v>
      </c>
      <c r="Q352" s="208">
        <v>5.3999999999999998E-05</v>
      </c>
      <c r="R352" s="208">
        <f>Q352*H352</f>
        <v>5.3999999999999998E-05</v>
      </c>
      <c r="S352" s="208">
        <v>0.00051999999999999995</v>
      </c>
      <c r="T352" s="209">
        <f>S352*H352</f>
        <v>0.00051999999999999995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0" t="s">
        <v>278</v>
      </c>
      <c r="AT352" s="210" t="s">
        <v>131</v>
      </c>
      <c r="AU352" s="210" t="s">
        <v>79</v>
      </c>
      <c r="AY352" s="17" t="s">
        <v>128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7" t="s">
        <v>77</v>
      </c>
      <c r="BK352" s="211">
        <f>ROUND(I352*H352,2)</f>
        <v>0</v>
      </c>
      <c r="BL352" s="17" t="s">
        <v>278</v>
      </c>
      <c r="BM352" s="210" t="s">
        <v>514</v>
      </c>
    </row>
    <row r="353" s="2" customFormat="1">
      <c r="A353" s="38"/>
      <c r="B353" s="39"/>
      <c r="C353" s="40"/>
      <c r="D353" s="212" t="s">
        <v>137</v>
      </c>
      <c r="E353" s="40"/>
      <c r="F353" s="213" t="s">
        <v>515</v>
      </c>
      <c r="G353" s="40"/>
      <c r="H353" s="40"/>
      <c r="I353" s="214"/>
      <c r="J353" s="40"/>
      <c r="K353" s="40"/>
      <c r="L353" s="44"/>
      <c r="M353" s="215"/>
      <c r="N353" s="216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137</v>
      </c>
      <c r="AU353" s="17" t="s">
        <v>79</v>
      </c>
    </row>
    <row r="354" s="2" customFormat="1" ht="16.5" customHeight="1">
      <c r="A354" s="38"/>
      <c r="B354" s="39"/>
      <c r="C354" s="239" t="s">
        <v>516</v>
      </c>
      <c r="D354" s="239" t="s">
        <v>284</v>
      </c>
      <c r="E354" s="240" t="s">
        <v>517</v>
      </c>
      <c r="F354" s="241" t="s">
        <v>518</v>
      </c>
      <c r="G354" s="242" t="s">
        <v>134</v>
      </c>
      <c r="H354" s="243">
        <v>1</v>
      </c>
      <c r="I354" s="244"/>
      <c r="J354" s="245">
        <f>ROUND(I354*H354,2)</f>
        <v>0</v>
      </c>
      <c r="K354" s="246"/>
      <c r="L354" s="247"/>
      <c r="M354" s="248" t="s">
        <v>19</v>
      </c>
      <c r="N354" s="249" t="s">
        <v>43</v>
      </c>
      <c r="O354" s="84"/>
      <c r="P354" s="208">
        <f>O354*H354</f>
        <v>0</v>
      </c>
      <c r="Q354" s="208">
        <v>4.0000000000000003E-05</v>
      </c>
      <c r="R354" s="208">
        <f>Q354*H354</f>
        <v>4.0000000000000003E-05</v>
      </c>
      <c r="S354" s="208">
        <v>0</v>
      </c>
      <c r="T354" s="209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0" t="s">
        <v>373</v>
      </c>
      <c r="AT354" s="210" t="s">
        <v>284</v>
      </c>
      <c r="AU354" s="210" t="s">
        <v>79</v>
      </c>
      <c r="AY354" s="17" t="s">
        <v>128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7" t="s">
        <v>77</v>
      </c>
      <c r="BK354" s="211">
        <f>ROUND(I354*H354,2)</f>
        <v>0</v>
      </c>
      <c r="BL354" s="17" t="s">
        <v>278</v>
      </c>
      <c r="BM354" s="210" t="s">
        <v>519</v>
      </c>
    </row>
    <row r="355" s="2" customFormat="1" ht="33" customHeight="1">
      <c r="A355" s="38"/>
      <c r="B355" s="39"/>
      <c r="C355" s="198" t="s">
        <v>520</v>
      </c>
      <c r="D355" s="198" t="s">
        <v>131</v>
      </c>
      <c r="E355" s="199" t="s">
        <v>521</v>
      </c>
      <c r="F355" s="200" t="s">
        <v>522</v>
      </c>
      <c r="G355" s="201" t="s">
        <v>161</v>
      </c>
      <c r="H355" s="202">
        <v>8</v>
      </c>
      <c r="I355" s="203"/>
      <c r="J355" s="204">
        <f>ROUND(I355*H355,2)</f>
        <v>0</v>
      </c>
      <c r="K355" s="205"/>
      <c r="L355" s="44"/>
      <c r="M355" s="206" t="s">
        <v>19</v>
      </c>
      <c r="N355" s="207" t="s">
        <v>43</v>
      </c>
      <c r="O355" s="84"/>
      <c r="P355" s="208">
        <f>O355*H355</f>
        <v>0</v>
      </c>
      <c r="Q355" s="208">
        <v>0.00084230000000000004</v>
      </c>
      <c r="R355" s="208">
        <f>Q355*H355</f>
        <v>0.0067384000000000003</v>
      </c>
      <c r="S355" s="208">
        <v>0</v>
      </c>
      <c r="T355" s="209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0" t="s">
        <v>278</v>
      </c>
      <c r="AT355" s="210" t="s">
        <v>131</v>
      </c>
      <c r="AU355" s="210" t="s">
        <v>79</v>
      </c>
      <c r="AY355" s="17" t="s">
        <v>128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7" t="s">
        <v>77</v>
      </c>
      <c r="BK355" s="211">
        <f>ROUND(I355*H355,2)</f>
        <v>0</v>
      </c>
      <c r="BL355" s="17" t="s">
        <v>278</v>
      </c>
      <c r="BM355" s="210" t="s">
        <v>523</v>
      </c>
    </row>
    <row r="356" s="2" customFormat="1">
      <c r="A356" s="38"/>
      <c r="B356" s="39"/>
      <c r="C356" s="40"/>
      <c r="D356" s="212" t="s">
        <v>137</v>
      </c>
      <c r="E356" s="40"/>
      <c r="F356" s="213" t="s">
        <v>524</v>
      </c>
      <c r="G356" s="40"/>
      <c r="H356" s="40"/>
      <c r="I356" s="214"/>
      <c r="J356" s="40"/>
      <c r="K356" s="40"/>
      <c r="L356" s="44"/>
      <c r="M356" s="215"/>
      <c r="N356" s="216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137</v>
      </c>
      <c r="AU356" s="17" t="s">
        <v>79</v>
      </c>
    </row>
    <row r="357" s="2" customFormat="1" ht="33" customHeight="1">
      <c r="A357" s="38"/>
      <c r="B357" s="39"/>
      <c r="C357" s="198" t="s">
        <v>525</v>
      </c>
      <c r="D357" s="198" t="s">
        <v>131</v>
      </c>
      <c r="E357" s="199" t="s">
        <v>526</v>
      </c>
      <c r="F357" s="200" t="s">
        <v>527</v>
      </c>
      <c r="G357" s="201" t="s">
        <v>161</v>
      </c>
      <c r="H357" s="202">
        <v>6</v>
      </c>
      <c r="I357" s="203"/>
      <c r="J357" s="204">
        <f>ROUND(I357*H357,2)</f>
        <v>0</v>
      </c>
      <c r="K357" s="205"/>
      <c r="L357" s="44"/>
      <c r="M357" s="206" t="s">
        <v>19</v>
      </c>
      <c r="N357" s="207" t="s">
        <v>43</v>
      </c>
      <c r="O357" s="84"/>
      <c r="P357" s="208">
        <f>O357*H357</f>
        <v>0</v>
      </c>
      <c r="Q357" s="208">
        <v>0.0011590999999999999</v>
      </c>
      <c r="R357" s="208">
        <f>Q357*H357</f>
        <v>0.0069546</v>
      </c>
      <c r="S357" s="208">
        <v>0</v>
      </c>
      <c r="T357" s="209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0" t="s">
        <v>278</v>
      </c>
      <c r="AT357" s="210" t="s">
        <v>131</v>
      </c>
      <c r="AU357" s="210" t="s">
        <v>79</v>
      </c>
      <c r="AY357" s="17" t="s">
        <v>128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7" t="s">
        <v>77</v>
      </c>
      <c r="BK357" s="211">
        <f>ROUND(I357*H357,2)</f>
        <v>0</v>
      </c>
      <c r="BL357" s="17" t="s">
        <v>278</v>
      </c>
      <c r="BM357" s="210" t="s">
        <v>528</v>
      </c>
    </row>
    <row r="358" s="2" customFormat="1">
      <c r="A358" s="38"/>
      <c r="B358" s="39"/>
      <c r="C358" s="40"/>
      <c r="D358" s="212" t="s">
        <v>137</v>
      </c>
      <c r="E358" s="40"/>
      <c r="F358" s="213" t="s">
        <v>529</v>
      </c>
      <c r="G358" s="40"/>
      <c r="H358" s="40"/>
      <c r="I358" s="214"/>
      <c r="J358" s="40"/>
      <c r="K358" s="40"/>
      <c r="L358" s="44"/>
      <c r="M358" s="215"/>
      <c r="N358" s="216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137</v>
      </c>
      <c r="AU358" s="17" t="s">
        <v>79</v>
      </c>
    </row>
    <row r="359" s="2" customFormat="1" ht="33" customHeight="1">
      <c r="A359" s="38"/>
      <c r="B359" s="39"/>
      <c r="C359" s="198" t="s">
        <v>530</v>
      </c>
      <c r="D359" s="198" t="s">
        <v>131</v>
      </c>
      <c r="E359" s="199" t="s">
        <v>531</v>
      </c>
      <c r="F359" s="200" t="s">
        <v>532</v>
      </c>
      <c r="G359" s="201" t="s">
        <v>161</v>
      </c>
      <c r="H359" s="202">
        <v>8</v>
      </c>
      <c r="I359" s="203"/>
      <c r="J359" s="204">
        <f>ROUND(I359*H359,2)</f>
        <v>0</v>
      </c>
      <c r="K359" s="205"/>
      <c r="L359" s="44"/>
      <c r="M359" s="206" t="s">
        <v>19</v>
      </c>
      <c r="N359" s="207" t="s">
        <v>43</v>
      </c>
      <c r="O359" s="84"/>
      <c r="P359" s="208">
        <f>O359*H359</f>
        <v>0</v>
      </c>
      <c r="Q359" s="208">
        <v>0.000976972</v>
      </c>
      <c r="R359" s="208">
        <f>Q359*H359</f>
        <v>0.007815776</v>
      </c>
      <c r="S359" s="208">
        <v>0</v>
      </c>
      <c r="T359" s="209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10" t="s">
        <v>278</v>
      </c>
      <c r="AT359" s="210" t="s">
        <v>131</v>
      </c>
      <c r="AU359" s="210" t="s">
        <v>79</v>
      </c>
      <c r="AY359" s="17" t="s">
        <v>128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7" t="s">
        <v>77</v>
      </c>
      <c r="BK359" s="211">
        <f>ROUND(I359*H359,2)</f>
        <v>0</v>
      </c>
      <c r="BL359" s="17" t="s">
        <v>278</v>
      </c>
      <c r="BM359" s="210" t="s">
        <v>533</v>
      </c>
    </row>
    <row r="360" s="2" customFormat="1">
      <c r="A360" s="38"/>
      <c r="B360" s="39"/>
      <c r="C360" s="40"/>
      <c r="D360" s="212" t="s">
        <v>137</v>
      </c>
      <c r="E360" s="40"/>
      <c r="F360" s="213" t="s">
        <v>534</v>
      </c>
      <c r="G360" s="40"/>
      <c r="H360" s="40"/>
      <c r="I360" s="214"/>
      <c r="J360" s="40"/>
      <c r="K360" s="40"/>
      <c r="L360" s="44"/>
      <c r="M360" s="215"/>
      <c r="N360" s="216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137</v>
      </c>
      <c r="AU360" s="17" t="s">
        <v>79</v>
      </c>
    </row>
    <row r="361" s="2" customFormat="1" ht="49.05" customHeight="1">
      <c r="A361" s="38"/>
      <c r="B361" s="39"/>
      <c r="C361" s="198" t="s">
        <v>535</v>
      </c>
      <c r="D361" s="198" t="s">
        <v>131</v>
      </c>
      <c r="E361" s="199" t="s">
        <v>536</v>
      </c>
      <c r="F361" s="200" t="s">
        <v>537</v>
      </c>
      <c r="G361" s="201" t="s">
        <v>161</v>
      </c>
      <c r="H361" s="202">
        <v>8</v>
      </c>
      <c r="I361" s="203"/>
      <c r="J361" s="204">
        <f>ROUND(I361*H361,2)</f>
        <v>0</v>
      </c>
      <c r="K361" s="205"/>
      <c r="L361" s="44"/>
      <c r="M361" s="206" t="s">
        <v>19</v>
      </c>
      <c r="N361" s="207" t="s">
        <v>43</v>
      </c>
      <c r="O361" s="84"/>
      <c r="P361" s="208">
        <f>O361*H361</f>
        <v>0</v>
      </c>
      <c r="Q361" s="208">
        <v>4.206E-05</v>
      </c>
      <c r="R361" s="208">
        <f>Q361*H361</f>
        <v>0.00033648</v>
      </c>
      <c r="S361" s="208">
        <v>0</v>
      </c>
      <c r="T361" s="209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10" t="s">
        <v>278</v>
      </c>
      <c r="AT361" s="210" t="s">
        <v>131</v>
      </c>
      <c r="AU361" s="210" t="s">
        <v>79</v>
      </c>
      <c r="AY361" s="17" t="s">
        <v>128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7" t="s">
        <v>77</v>
      </c>
      <c r="BK361" s="211">
        <f>ROUND(I361*H361,2)</f>
        <v>0</v>
      </c>
      <c r="BL361" s="17" t="s">
        <v>278</v>
      </c>
      <c r="BM361" s="210" t="s">
        <v>538</v>
      </c>
    </row>
    <row r="362" s="2" customFormat="1">
      <c r="A362" s="38"/>
      <c r="B362" s="39"/>
      <c r="C362" s="40"/>
      <c r="D362" s="212" t="s">
        <v>137</v>
      </c>
      <c r="E362" s="40"/>
      <c r="F362" s="213" t="s">
        <v>539</v>
      </c>
      <c r="G362" s="40"/>
      <c r="H362" s="40"/>
      <c r="I362" s="214"/>
      <c r="J362" s="40"/>
      <c r="K362" s="40"/>
      <c r="L362" s="44"/>
      <c r="M362" s="215"/>
      <c r="N362" s="216"/>
      <c r="O362" s="84"/>
      <c r="P362" s="84"/>
      <c r="Q362" s="84"/>
      <c r="R362" s="84"/>
      <c r="S362" s="84"/>
      <c r="T362" s="85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137</v>
      </c>
      <c r="AU362" s="17" t="s">
        <v>79</v>
      </c>
    </row>
    <row r="363" s="2" customFormat="1" ht="55.5" customHeight="1">
      <c r="A363" s="38"/>
      <c r="B363" s="39"/>
      <c r="C363" s="198" t="s">
        <v>540</v>
      </c>
      <c r="D363" s="198" t="s">
        <v>131</v>
      </c>
      <c r="E363" s="199" t="s">
        <v>541</v>
      </c>
      <c r="F363" s="200" t="s">
        <v>542</v>
      </c>
      <c r="G363" s="201" t="s">
        <v>161</v>
      </c>
      <c r="H363" s="202">
        <v>6</v>
      </c>
      <c r="I363" s="203"/>
      <c r="J363" s="204">
        <f>ROUND(I363*H363,2)</f>
        <v>0</v>
      </c>
      <c r="K363" s="205"/>
      <c r="L363" s="44"/>
      <c r="M363" s="206" t="s">
        <v>19</v>
      </c>
      <c r="N363" s="207" t="s">
        <v>43</v>
      </c>
      <c r="O363" s="84"/>
      <c r="P363" s="208">
        <f>O363*H363</f>
        <v>0</v>
      </c>
      <c r="Q363" s="208">
        <v>4.2249999999999997E-05</v>
      </c>
      <c r="R363" s="208">
        <f>Q363*H363</f>
        <v>0.00025349999999999998</v>
      </c>
      <c r="S363" s="208">
        <v>0</v>
      </c>
      <c r="T363" s="209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0" t="s">
        <v>278</v>
      </c>
      <c r="AT363" s="210" t="s">
        <v>131</v>
      </c>
      <c r="AU363" s="210" t="s">
        <v>79</v>
      </c>
      <c r="AY363" s="17" t="s">
        <v>128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7" t="s">
        <v>77</v>
      </c>
      <c r="BK363" s="211">
        <f>ROUND(I363*H363,2)</f>
        <v>0</v>
      </c>
      <c r="BL363" s="17" t="s">
        <v>278</v>
      </c>
      <c r="BM363" s="210" t="s">
        <v>543</v>
      </c>
    </row>
    <row r="364" s="2" customFormat="1">
      <c r="A364" s="38"/>
      <c r="B364" s="39"/>
      <c r="C364" s="40"/>
      <c r="D364" s="212" t="s">
        <v>137</v>
      </c>
      <c r="E364" s="40"/>
      <c r="F364" s="213" t="s">
        <v>544</v>
      </c>
      <c r="G364" s="40"/>
      <c r="H364" s="40"/>
      <c r="I364" s="214"/>
      <c r="J364" s="40"/>
      <c r="K364" s="40"/>
      <c r="L364" s="44"/>
      <c r="M364" s="215"/>
      <c r="N364" s="216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137</v>
      </c>
      <c r="AU364" s="17" t="s">
        <v>79</v>
      </c>
    </row>
    <row r="365" s="2" customFormat="1" ht="55.5" customHeight="1">
      <c r="A365" s="38"/>
      <c r="B365" s="39"/>
      <c r="C365" s="198" t="s">
        <v>545</v>
      </c>
      <c r="D365" s="198" t="s">
        <v>131</v>
      </c>
      <c r="E365" s="199" t="s">
        <v>546</v>
      </c>
      <c r="F365" s="200" t="s">
        <v>547</v>
      </c>
      <c r="G365" s="201" t="s">
        <v>161</v>
      </c>
      <c r="H365" s="202">
        <v>8</v>
      </c>
      <c r="I365" s="203"/>
      <c r="J365" s="204">
        <f>ROUND(I365*H365,2)</f>
        <v>0</v>
      </c>
      <c r="K365" s="205"/>
      <c r="L365" s="44"/>
      <c r="M365" s="206" t="s">
        <v>19</v>
      </c>
      <c r="N365" s="207" t="s">
        <v>43</v>
      </c>
      <c r="O365" s="84"/>
      <c r="P365" s="208">
        <f>O365*H365</f>
        <v>0</v>
      </c>
      <c r="Q365" s="208">
        <v>4.6619999999999997E-05</v>
      </c>
      <c r="R365" s="208">
        <f>Q365*H365</f>
        <v>0.00037295999999999998</v>
      </c>
      <c r="S365" s="208">
        <v>0</v>
      </c>
      <c r="T365" s="209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0" t="s">
        <v>278</v>
      </c>
      <c r="AT365" s="210" t="s">
        <v>131</v>
      </c>
      <c r="AU365" s="210" t="s">
        <v>79</v>
      </c>
      <c r="AY365" s="17" t="s">
        <v>128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7" t="s">
        <v>77</v>
      </c>
      <c r="BK365" s="211">
        <f>ROUND(I365*H365,2)</f>
        <v>0</v>
      </c>
      <c r="BL365" s="17" t="s">
        <v>278</v>
      </c>
      <c r="BM365" s="210" t="s">
        <v>548</v>
      </c>
    </row>
    <row r="366" s="2" customFormat="1">
      <c r="A366" s="38"/>
      <c r="B366" s="39"/>
      <c r="C366" s="40"/>
      <c r="D366" s="212" t="s">
        <v>137</v>
      </c>
      <c r="E366" s="40"/>
      <c r="F366" s="213" t="s">
        <v>549</v>
      </c>
      <c r="G366" s="40"/>
      <c r="H366" s="40"/>
      <c r="I366" s="214"/>
      <c r="J366" s="40"/>
      <c r="K366" s="40"/>
      <c r="L366" s="44"/>
      <c r="M366" s="215"/>
      <c r="N366" s="216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137</v>
      </c>
      <c r="AU366" s="17" t="s">
        <v>79</v>
      </c>
    </row>
    <row r="367" s="2" customFormat="1" ht="24.15" customHeight="1">
      <c r="A367" s="38"/>
      <c r="B367" s="39"/>
      <c r="C367" s="198" t="s">
        <v>550</v>
      </c>
      <c r="D367" s="198" t="s">
        <v>131</v>
      </c>
      <c r="E367" s="199" t="s">
        <v>551</v>
      </c>
      <c r="F367" s="200" t="s">
        <v>552</v>
      </c>
      <c r="G367" s="201" t="s">
        <v>134</v>
      </c>
      <c r="H367" s="202">
        <v>10</v>
      </c>
      <c r="I367" s="203"/>
      <c r="J367" s="204">
        <f>ROUND(I367*H367,2)</f>
        <v>0</v>
      </c>
      <c r="K367" s="205"/>
      <c r="L367" s="44"/>
      <c r="M367" s="206" t="s">
        <v>19</v>
      </c>
      <c r="N367" s="207" t="s">
        <v>43</v>
      </c>
      <c r="O367" s="84"/>
      <c r="P367" s="208">
        <f>O367*H367</f>
        <v>0</v>
      </c>
      <c r="Q367" s="208">
        <v>0</v>
      </c>
      <c r="R367" s="208">
        <f>Q367*H367</f>
        <v>0</v>
      </c>
      <c r="S367" s="208">
        <v>0</v>
      </c>
      <c r="T367" s="209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0" t="s">
        <v>278</v>
      </c>
      <c r="AT367" s="210" t="s">
        <v>131</v>
      </c>
      <c r="AU367" s="210" t="s">
        <v>79</v>
      </c>
      <c r="AY367" s="17" t="s">
        <v>128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7" t="s">
        <v>77</v>
      </c>
      <c r="BK367" s="211">
        <f>ROUND(I367*H367,2)</f>
        <v>0</v>
      </c>
      <c r="BL367" s="17" t="s">
        <v>278</v>
      </c>
      <c r="BM367" s="210" t="s">
        <v>553</v>
      </c>
    </row>
    <row r="368" s="2" customFormat="1">
      <c r="A368" s="38"/>
      <c r="B368" s="39"/>
      <c r="C368" s="40"/>
      <c r="D368" s="212" t="s">
        <v>137</v>
      </c>
      <c r="E368" s="40"/>
      <c r="F368" s="213" t="s">
        <v>554</v>
      </c>
      <c r="G368" s="40"/>
      <c r="H368" s="40"/>
      <c r="I368" s="214"/>
      <c r="J368" s="40"/>
      <c r="K368" s="40"/>
      <c r="L368" s="44"/>
      <c r="M368" s="215"/>
      <c r="N368" s="216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137</v>
      </c>
      <c r="AU368" s="17" t="s">
        <v>79</v>
      </c>
    </row>
    <row r="369" s="2" customFormat="1" ht="33" customHeight="1">
      <c r="A369" s="38"/>
      <c r="B369" s="39"/>
      <c r="C369" s="198" t="s">
        <v>555</v>
      </c>
      <c r="D369" s="198" t="s">
        <v>131</v>
      </c>
      <c r="E369" s="199" t="s">
        <v>556</v>
      </c>
      <c r="F369" s="200" t="s">
        <v>557</v>
      </c>
      <c r="G369" s="201" t="s">
        <v>134</v>
      </c>
      <c r="H369" s="202">
        <v>1</v>
      </c>
      <c r="I369" s="203"/>
      <c r="J369" s="204">
        <f>ROUND(I369*H369,2)</f>
        <v>0</v>
      </c>
      <c r="K369" s="205"/>
      <c r="L369" s="44"/>
      <c r="M369" s="206" t="s">
        <v>19</v>
      </c>
      <c r="N369" s="207" t="s">
        <v>43</v>
      </c>
      <c r="O369" s="84"/>
      <c r="P369" s="208">
        <f>O369*H369</f>
        <v>0</v>
      </c>
      <c r="Q369" s="208">
        <v>0</v>
      </c>
      <c r="R369" s="208">
        <f>Q369*H369</f>
        <v>0</v>
      </c>
      <c r="S369" s="208">
        <v>0</v>
      </c>
      <c r="T369" s="209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0" t="s">
        <v>278</v>
      </c>
      <c r="AT369" s="210" t="s">
        <v>131</v>
      </c>
      <c r="AU369" s="210" t="s">
        <v>79</v>
      </c>
      <c r="AY369" s="17" t="s">
        <v>128</v>
      </c>
      <c r="BE369" s="211">
        <f>IF(N369="základní",J369,0)</f>
        <v>0</v>
      </c>
      <c r="BF369" s="211">
        <f>IF(N369="snížená",J369,0)</f>
        <v>0</v>
      </c>
      <c r="BG369" s="211">
        <f>IF(N369="zákl. přenesená",J369,0)</f>
        <v>0</v>
      </c>
      <c r="BH369" s="211">
        <f>IF(N369="sníž. přenesená",J369,0)</f>
        <v>0</v>
      </c>
      <c r="BI369" s="211">
        <f>IF(N369="nulová",J369,0)</f>
        <v>0</v>
      </c>
      <c r="BJ369" s="17" t="s">
        <v>77</v>
      </c>
      <c r="BK369" s="211">
        <f>ROUND(I369*H369,2)</f>
        <v>0</v>
      </c>
      <c r="BL369" s="17" t="s">
        <v>278</v>
      </c>
      <c r="BM369" s="210" t="s">
        <v>558</v>
      </c>
    </row>
    <row r="370" s="2" customFormat="1">
      <c r="A370" s="38"/>
      <c r="B370" s="39"/>
      <c r="C370" s="40"/>
      <c r="D370" s="212" t="s">
        <v>137</v>
      </c>
      <c r="E370" s="40"/>
      <c r="F370" s="213" t="s">
        <v>559</v>
      </c>
      <c r="G370" s="40"/>
      <c r="H370" s="40"/>
      <c r="I370" s="214"/>
      <c r="J370" s="40"/>
      <c r="K370" s="40"/>
      <c r="L370" s="44"/>
      <c r="M370" s="215"/>
      <c r="N370" s="216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137</v>
      </c>
      <c r="AU370" s="17" t="s">
        <v>79</v>
      </c>
    </row>
    <row r="371" s="2" customFormat="1" ht="24.15" customHeight="1">
      <c r="A371" s="38"/>
      <c r="B371" s="39"/>
      <c r="C371" s="198" t="s">
        <v>560</v>
      </c>
      <c r="D371" s="198" t="s">
        <v>131</v>
      </c>
      <c r="E371" s="199" t="s">
        <v>561</v>
      </c>
      <c r="F371" s="200" t="s">
        <v>562</v>
      </c>
      <c r="G371" s="201" t="s">
        <v>134</v>
      </c>
      <c r="H371" s="202">
        <v>2</v>
      </c>
      <c r="I371" s="203"/>
      <c r="J371" s="204">
        <f>ROUND(I371*H371,2)</f>
        <v>0</v>
      </c>
      <c r="K371" s="205"/>
      <c r="L371" s="44"/>
      <c r="M371" s="206" t="s">
        <v>19</v>
      </c>
      <c r="N371" s="207" t="s">
        <v>43</v>
      </c>
      <c r="O371" s="84"/>
      <c r="P371" s="208">
        <f>O371*H371</f>
        <v>0</v>
      </c>
      <c r="Q371" s="208">
        <v>0.00032957</v>
      </c>
      <c r="R371" s="208">
        <f>Q371*H371</f>
        <v>0.00065914000000000001</v>
      </c>
      <c r="S371" s="208">
        <v>0</v>
      </c>
      <c r="T371" s="209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10" t="s">
        <v>278</v>
      </c>
      <c r="AT371" s="210" t="s">
        <v>131</v>
      </c>
      <c r="AU371" s="210" t="s">
        <v>79</v>
      </c>
      <c r="AY371" s="17" t="s">
        <v>128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7" t="s">
        <v>77</v>
      </c>
      <c r="BK371" s="211">
        <f>ROUND(I371*H371,2)</f>
        <v>0</v>
      </c>
      <c r="BL371" s="17" t="s">
        <v>278</v>
      </c>
      <c r="BM371" s="210" t="s">
        <v>563</v>
      </c>
    </row>
    <row r="372" s="2" customFormat="1">
      <c r="A372" s="38"/>
      <c r="B372" s="39"/>
      <c r="C372" s="40"/>
      <c r="D372" s="212" t="s">
        <v>137</v>
      </c>
      <c r="E372" s="40"/>
      <c r="F372" s="213" t="s">
        <v>564</v>
      </c>
      <c r="G372" s="40"/>
      <c r="H372" s="40"/>
      <c r="I372" s="214"/>
      <c r="J372" s="40"/>
      <c r="K372" s="40"/>
      <c r="L372" s="44"/>
      <c r="M372" s="215"/>
      <c r="N372" s="216"/>
      <c r="O372" s="84"/>
      <c r="P372" s="84"/>
      <c r="Q372" s="84"/>
      <c r="R372" s="84"/>
      <c r="S372" s="84"/>
      <c r="T372" s="85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137</v>
      </c>
      <c r="AU372" s="17" t="s">
        <v>79</v>
      </c>
    </row>
    <row r="373" s="2" customFormat="1" ht="24.15" customHeight="1">
      <c r="A373" s="38"/>
      <c r="B373" s="39"/>
      <c r="C373" s="198" t="s">
        <v>565</v>
      </c>
      <c r="D373" s="198" t="s">
        <v>131</v>
      </c>
      <c r="E373" s="199" t="s">
        <v>566</v>
      </c>
      <c r="F373" s="200" t="s">
        <v>567</v>
      </c>
      <c r="G373" s="201" t="s">
        <v>134</v>
      </c>
      <c r="H373" s="202">
        <v>1</v>
      </c>
      <c r="I373" s="203"/>
      <c r="J373" s="204">
        <f>ROUND(I373*H373,2)</f>
        <v>0</v>
      </c>
      <c r="K373" s="205"/>
      <c r="L373" s="44"/>
      <c r="M373" s="206" t="s">
        <v>19</v>
      </c>
      <c r="N373" s="207" t="s">
        <v>43</v>
      </c>
      <c r="O373" s="84"/>
      <c r="P373" s="208">
        <f>O373*H373</f>
        <v>0</v>
      </c>
      <c r="Q373" s="208">
        <v>0.00011957</v>
      </c>
      <c r="R373" s="208">
        <f>Q373*H373</f>
        <v>0.00011957</v>
      </c>
      <c r="S373" s="208">
        <v>0</v>
      </c>
      <c r="T373" s="209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10" t="s">
        <v>278</v>
      </c>
      <c r="AT373" s="210" t="s">
        <v>131</v>
      </c>
      <c r="AU373" s="210" t="s">
        <v>79</v>
      </c>
      <c r="AY373" s="17" t="s">
        <v>128</v>
      </c>
      <c r="BE373" s="211">
        <f>IF(N373="základní",J373,0)</f>
        <v>0</v>
      </c>
      <c r="BF373" s="211">
        <f>IF(N373="snížená",J373,0)</f>
        <v>0</v>
      </c>
      <c r="BG373" s="211">
        <f>IF(N373="zákl. přenesená",J373,0)</f>
        <v>0</v>
      </c>
      <c r="BH373" s="211">
        <f>IF(N373="sníž. přenesená",J373,0)</f>
        <v>0</v>
      </c>
      <c r="BI373" s="211">
        <f>IF(N373="nulová",J373,0)</f>
        <v>0</v>
      </c>
      <c r="BJ373" s="17" t="s">
        <v>77</v>
      </c>
      <c r="BK373" s="211">
        <f>ROUND(I373*H373,2)</f>
        <v>0</v>
      </c>
      <c r="BL373" s="17" t="s">
        <v>278</v>
      </c>
      <c r="BM373" s="210" t="s">
        <v>568</v>
      </c>
    </row>
    <row r="374" s="2" customFormat="1">
      <c r="A374" s="38"/>
      <c r="B374" s="39"/>
      <c r="C374" s="40"/>
      <c r="D374" s="212" t="s">
        <v>137</v>
      </c>
      <c r="E374" s="40"/>
      <c r="F374" s="213" t="s">
        <v>569</v>
      </c>
      <c r="G374" s="40"/>
      <c r="H374" s="40"/>
      <c r="I374" s="214"/>
      <c r="J374" s="40"/>
      <c r="K374" s="40"/>
      <c r="L374" s="44"/>
      <c r="M374" s="215"/>
      <c r="N374" s="216"/>
      <c r="O374" s="84"/>
      <c r="P374" s="84"/>
      <c r="Q374" s="84"/>
      <c r="R374" s="84"/>
      <c r="S374" s="84"/>
      <c r="T374" s="85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137</v>
      </c>
      <c r="AU374" s="17" t="s">
        <v>79</v>
      </c>
    </row>
    <row r="375" s="2" customFormat="1" ht="24.15" customHeight="1">
      <c r="A375" s="38"/>
      <c r="B375" s="39"/>
      <c r="C375" s="198" t="s">
        <v>570</v>
      </c>
      <c r="D375" s="198" t="s">
        <v>131</v>
      </c>
      <c r="E375" s="199" t="s">
        <v>571</v>
      </c>
      <c r="F375" s="200" t="s">
        <v>572</v>
      </c>
      <c r="G375" s="201" t="s">
        <v>134</v>
      </c>
      <c r="H375" s="202">
        <v>1</v>
      </c>
      <c r="I375" s="203"/>
      <c r="J375" s="204">
        <f>ROUND(I375*H375,2)</f>
        <v>0</v>
      </c>
      <c r="K375" s="205"/>
      <c r="L375" s="44"/>
      <c r="M375" s="206" t="s">
        <v>19</v>
      </c>
      <c r="N375" s="207" t="s">
        <v>43</v>
      </c>
      <c r="O375" s="84"/>
      <c r="P375" s="208">
        <f>O375*H375</f>
        <v>0</v>
      </c>
      <c r="Q375" s="208">
        <v>0.00021956999999999999</v>
      </c>
      <c r="R375" s="208">
        <f>Q375*H375</f>
        <v>0.00021956999999999999</v>
      </c>
      <c r="S375" s="208">
        <v>0</v>
      </c>
      <c r="T375" s="209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0" t="s">
        <v>278</v>
      </c>
      <c r="AT375" s="210" t="s">
        <v>131</v>
      </c>
      <c r="AU375" s="210" t="s">
        <v>79</v>
      </c>
      <c r="AY375" s="17" t="s">
        <v>128</v>
      </c>
      <c r="BE375" s="211">
        <f>IF(N375="základní",J375,0)</f>
        <v>0</v>
      </c>
      <c r="BF375" s="211">
        <f>IF(N375="snížená",J375,0)</f>
        <v>0</v>
      </c>
      <c r="BG375" s="211">
        <f>IF(N375="zákl. přenesená",J375,0)</f>
        <v>0</v>
      </c>
      <c r="BH375" s="211">
        <f>IF(N375="sníž. přenesená",J375,0)</f>
        <v>0</v>
      </c>
      <c r="BI375" s="211">
        <f>IF(N375="nulová",J375,0)</f>
        <v>0</v>
      </c>
      <c r="BJ375" s="17" t="s">
        <v>77</v>
      </c>
      <c r="BK375" s="211">
        <f>ROUND(I375*H375,2)</f>
        <v>0</v>
      </c>
      <c r="BL375" s="17" t="s">
        <v>278</v>
      </c>
      <c r="BM375" s="210" t="s">
        <v>573</v>
      </c>
    </row>
    <row r="376" s="2" customFormat="1">
      <c r="A376" s="38"/>
      <c r="B376" s="39"/>
      <c r="C376" s="40"/>
      <c r="D376" s="212" t="s">
        <v>137</v>
      </c>
      <c r="E376" s="40"/>
      <c r="F376" s="213" t="s">
        <v>574</v>
      </c>
      <c r="G376" s="40"/>
      <c r="H376" s="40"/>
      <c r="I376" s="214"/>
      <c r="J376" s="40"/>
      <c r="K376" s="40"/>
      <c r="L376" s="44"/>
      <c r="M376" s="215"/>
      <c r="N376" s="216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137</v>
      </c>
      <c r="AU376" s="17" t="s">
        <v>79</v>
      </c>
    </row>
    <row r="377" s="2" customFormat="1" ht="21.75" customHeight="1">
      <c r="A377" s="38"/>
      <c r="B377" s="39"/>
      <c r="C377" s="198" t="s">
        <v>575</v>
      </c>
      <c r="D377" s="198" t="s">
        <v>131</v>
      </c>
      <c r="E377" s="199" t="s">
        <v>576</v>
      </c>
      <c r="F377" s="200" t="s">
        <v>577</v>
      </c>
      <c r="G377" s="201" t="s">
        <v>134</v>
      </c>
      <c r="H377" s="202">
        <v>2</v>
      </c>
      <c r="I377" s="203"/>
      <c r="J377" s="204">
        <f>ROUND(I377*H377,2)</f>
        <v>0</v>
      </c>
      <c r="K377" s="205"/>
      <c r="L377" s="44"/>
      <c r="M377" s="206" t="s">
        <v>19</v>
      </c>
      <c r="N377" s="207" t="s">
        <v>43</v>
      </c>
      <c r="O377" s="84"/>
      <c r="P377" s="208">
        <f>O377*H377</f>
        <v>0</v>
      </c>
      <c r="Q377" s="208">
        <v>0.00076099999999999996</v>
      </c>
      <c r="R377" s="208">
        <f>Q377*H377</f>
        <v>0.0015219999999999999</v>
      </c>
      <c r="S377" s="208">
        <v>0</v>
      </c>
      <c r="T377" s="209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10" t="s">
        <v>278</v>
      </c>
      <c r="AT377" s="210" t="s">
        <v>131</v>
      </c>
      <c r="AU377" s="210" t="s">
        <v>79</v>
      </c>
      <c r="AY377" s="17" t="s">
        <v>128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7" t="s">
        <v>77</v>
      </c>
      <c r="BK377" s="211">
        <f>ROUND(I377*H377,2)</f>
        <v>0</v>
      </c>
      <c r="BL377" s="17" t="s">
        <v>278</v>
      </c>
      <c r="BM377" s="210" t="s">
        <v>578</v>
      </c>
    </row>
    <row r="378" s="2" customFormat="1">
      <c r="A378" s="38"/>
      <c r="B378" s="39"/>
      <c r="C378" s="40"/>
      <c r="D378" s="212" t="s">
        <v>137</v>
      </c>
      <c r="E378" s="40"/>
      <c r="F378" s="213" t="s">
        <v>579</v>
      </c>
      <c r="G378" s="40"/>
      <c r="H378" s="40"/>
      <c r="I378" s="214"/>
      <c r="J378" s="40"/>
      <c r="K378" s="40"/>
      <c r="L378" s="44"/>
      <c r="M378" s="215"/>
      <c r="N378" s="216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137</v>
      </c>
      <c r="AU378" s="17" t="s">
        <v>79</v>
      </c>
    </row>
    <row r="379" s="2" customFormat="1" ht="21.75" customHeight="1">
      <c r="A379" s="38"/>
      <c r="B379" s="39"/>
      <c r="C379" s="198" t="s">
        <v>580</v>
      </c>
      <c r="D379" s="198" t="s">
        <v>131</v>
      </c>
      <c r="E379" s="199" t="s">
        <v>581</v>
      </c>
      <c r="F379" s="200" t="s">
        <v>582</v>
      </c>
      <c r="G379" s="201" t="s">
        <v>134</v>
      </c>
      <c r="H379" s="202">
        <v>1</v>
      </c>
      <c r="I379" s="203"/>
      <c r="J379" s="204">
        <f>ROUND(I379*H379,2)</f>
        <v>0</v>
      </c>
      <c r="K379" s="205"/>
      <c r="L379" s="44"/>
      <c r="M379" s="206" t="s">
        <v>19</v>
      </c>
      <c r="N379" s="207" t="s">
        <v>43</v>
      </c>
      <c r="O379" s="84"/>
      <c r="P379" s="208">
        <f>O379*H379</f>
        <v>0</v>
      </c>
      <c r="Q379" s="208">
        <v>0.00095350000000000003</v>
      </c>
      <c r="R379" s="208">
        <f>Q379*H379</f>
        <v>0.00095350000000000003</v>
      </c>
      <c r="S379" s="208">
        <v>0</v>
      </c>
      <c r="T379" s="209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0" t="s">
        <v>278</v>
      </c>
      <c r="AT379" s="210" t="s">
        <v>131</v>
      </c>
      <c r="AU379" s="210" t="s">
        <v>79</v>
      </c>
      <c r="AY379" s="17" t="s">
        <v>128</v>
      </c>
      <c r="BE379" s="211">
        <f>IF(N379="základní",J379,0)</f>
        <v>0</v>
      </c>
      <c r="BF379" s="211">
        <f>IF(N379="snížená",J379,0)</f>
        <v>0</v>
      </c>
      <c r="BG379" s="211">
        <f>IF(N379="zákl. přenesená",J379,0)</f>
        <v>0</v>
      </c>
      <c r="BH379" s="211">
        <f>IF(N379="sníž. přenesená",J379,0)</f>
        <v>0</v>
      </c>
      <c r="BI379" s="211">
        <f>IF(N379="nulová",J379,0)</f>
        <v>0</v>
      </c>
      <c r="BJ379" s="17" t="s">
        <v>77</v>
      </c>
      <c r="BK379" s="211">
        <f>ROUND(I379*H379,2)</f>
        <v>0</v>
      </c>
      <c r="BL379" s="17" t="s">
        <v>278</v>
      </c>
      <c r="BM379" s="210" t="s">
        <v>583</v>
      </c>
    </row>
    <row r="380" s="2" customFormat="1">
      <c r="A380" s="38"/>
      <c r="B380" s="39"/>
      <c r="C380" s="40"/>
      <c r="D380" s="212" t="s">
        <v>137</v>
      </c>
      <c r="E380" s="40"/>
      <c r="F380" s="213" t="s">
        <v>584</v>
      </c>
      <c r="G380" s="40"/>
      <c r="H380" s="40"/>
      <c r="I380" s="214"/>
      <c r="J380" s="40"/>
      <c r="K380" s="40"/>
      <c r="L380" s="44"/>
      <c r="M380" s="215"/>
      <c r="N380" s="216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137</v>
      </c>
      <c r="AU380" s="17" t="s">
        <v>79</v>
      </c>
    </row>
    <row r="381" s="2" customFormat="1" ht="16.5" customHeight="1">
      <c r="A381" s="38"/>
      <c r="B381" s="39"/>
      <c r="C381" s="198" t="s">
        <v>585</v>
      </c>
      <c r="D381" s="198" t="s">
        <v>131</v>
      </c>
      <c r="E381" s="199" t="s">
        <v>586</v>
      </c>
      <c r="F381" s="200" t="s">
        <v>587</v>
      </c>
      <c r="G381" s="201" t="s">
        <v>588</v>
      </c>
      <c r="H381" s="202">
        <v>1</v>
      </c>
      <c r="I381" s="203"/>
      <c r="J381" s="204">
        <f>ROUND(I381*H381,2)</f>
        <v>0</v>
      </c>
      <c r="K381" s="205"/>
      <c r="L381" s="44"/>
      <c r="M381" s="206" t="s">
        <v>19</v>
      </c>
      <c r="N381" s="207" t="s">
        <v>43</v>
      </c>
      <c r="O381" s="84"/>
      <c r="P381" s="208">
        <f>O381*H381</f>
        <v>0</v>
      </c>
      <c r="Q381" s="208">
        <v>0.002</v>
      </c>
      <c r="R381" s="208">
        <f>Q381*H381</f>
        <v>0.002</v>
      </c>
      <c r="S381" s="208">
        <v>0</v>
      </c>
      <c r="T381" s="209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0" t="s">
        <v>278</v>
      </c>
      <c r="AT381" s="210" t="s">
        <v>131</v>
      </c>
      <c r="AU381" s="210" t="s">
        <v>79</v>
      </c>
      <c r="AY381" s="17" t="s">
        <v>128</v>
      </c>
      <c r="BE381" s="211">
        <f>IF(N381="základní",J381,0)</f>
        <v>0</v>
      </c>
      <c r="BF381" s="211">
        <f>IF(N381="snížená",J381,0)</f>
        <v>0</v>
      </c>
      <c r="BG381" s="211">
        <f>IF(N381="zákl. přenesená",J381,0)</f>
        <v>0</v>
      </c>
      <c r="BH381" s="211">
        <f>IF(N381="sníž. přenesená",J381,0)</f>
        <v>0</v>
      </c>
      <c r="BI381" s="211">
        <f>IF(N381="nulová",J381,0)</f>
        <v>0</v>
      </c>
      <c r="BJ381" s="17" t="s">
        <v>77</v>
      </c>
      <c r="BK381" s="211">
        <f>ROUND(I381*H381,2)</f>
        <v>0</v>
      </c>
      <c r="BL381" s="17" t="s">
        <v>278</v>
      </c>
      <c r="BM381" s="210" t="s">
        <v>589</v>
      </c>
    </row>
    <row r="382" s="2" customFormat="1">
      <c r="A382" s="38"/>
      <c r="B382" s="39"/>
      <c r="C382" s="40"/>
      <c r="D382" s="212" t="s">
        <v>137</v>
      </c>
      <c r="E382" s="40"/>
      <c r="F382" s="213" t="s">
        <v>590</v>
      </c>
      <c r="G382" s="40"/>
      <c r="H382" s="40"/>
      <c r="I382" s="214"/>
      <c r="J382" s="40"/>
      <c r="K382" s="40"/>
      <c r="L382" s="44"/>
      <c r="M382" s="215"/>
      <c r="N382" s="216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137</v>
      </c>
      <c r="AU382" s="17" t="s">
        <v>79</v>
      </c>
    </row>
    <row r="383" s="2" customFormat="1" ht="33" customHeight="1">
      <c r="A383" s="38"/>
      <c r="B383" s="39"/>
      <c r="C383" s="198" t="s">
        <v>591</v>
      </c>
      <c r="D383" s="198" t="s">
        <v>131</v>
      </c>
      <c r="E383" s="199" t="s">
        <v>592</v>
      </c>
      <c r="F383" s="200" t="s">
        <v>593</v>
      </c>
      <c r="G383" s="201" t="s">
        <v>161</v>
      </c>
      <c r="H383" s="202">
        <v>22</v>
      </c>
      <c r="I383" s="203"/>
      <c r="J383" s="204">
        <f>ROUND(I383*H383,2)</f>
        <v>0</v>
      </c>
      <c r="K383" s="205"/>
      <c r="L383" s="44"/>
      <c r="M383" s="206" t="s">
        <v>19</v>
      </c>
      <c r="N383" s="207" t="s">
        <v>43</v>
      </c>
      <c r="O383" s="84"/>
      <c r="P383" s="208">
        <f>O383*H383</f>
        <v>0</v>
      </c>
      <c r="Q383" s="208">
        <v>1.0000000000000001E-05</v>
      </c>
      <c r="R383" s="208">
        <f>Q383*H383</f>
        <v>0.00022000000000000001</v>
      </c>
      <c r="S383" s="208">
        <v>0</v>
      </c>
      <c r="T383" s="209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10" t="s">
        <v>278</v>
      </c>
      <c r="AT383" s="210" t="s">
        <v>131</v>
      </c>
      <c r="AU383" s="210" t="s">
        <v>79</v>
      </c>
      <c r="AY383" s="17" t="s">
        <v>128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17" t="s">
        <v>77</v>
      </c>
      <c r="BK383" s="211">
        <f>ROUND(I383*H383,2)</f>
        <v>0</v>
      </c>
      <c r="BL383" s="17" t="s">
        <v>278</v>
      </c>
      <c r="BM383" s="210" t="s">
        <v>594</v>
      </c>
    </row>
    <row r="384" s="2" customFormat="1">
      <c r="A384" s="38"/>
      <c r="B384" s="39"/>
      <c r="C384" s="40"/>
      <c r="D384" s="212" t="s">
        <v>137</v>
      </c>
      <c r="E384" s="40"/>
      <c r="F384" s="213" t="s">
        <v>595</v>
      </c>
      <c r="G384" s="40"/>
      <c r="H384" s="40"/>
      <c r="I384" s="214"/>
      <c r="J384" s="40"/>
      <c r="K384" s="40"/>
      <c r="L384" s="44"/>
      <c r="M384" s="215"/>
      <c r="N384" s="216"/>
      <c r="O384" s="84"/>
      <c r="P384" s="84"/>
      <c r="Q384" s="84"/>
      <c r="R384" s="84"/>
      <c r="S384" s="84"/>
      <c r="T384" s="85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137</v>
      </c>
      <c r="AU384" s="17" t="s">
        <v>79</v>
      </c>
    </row>
    <row r="385" s="2" customFormat="1" ht="37.8" customHeight="1">
      <c r="A385" s="38"/>
      <c r="B385" s="39"/>
      <c r="C385" s="198" t="s">
        <v>596</v>
      </c>
      <c r="D385" s="198" t="s">
        <v>131</v>
      </c>
      <c r="E385" s="199" t="s">
        <v>597</v>
      </c>
      <c r="F385" s="200" t="s">
        <v>598</v>
      </c>
      <c r="G385" s="201" t="s">
        <v>161</v>
      </c>
      <c r="H385" s="202">
        <v>22</v>
      </c>
      <c r="I385" s="203"/>
      <c r="J385" s="204">
        <f>ROUND(I385*H385,2)</f>
        <v>0</v>
      </c>
      <c r="K385" s="205"/>
      <c r="L385" s="44"/>
      <c r="M385" s="206" t="s">
        <v>19</v>
      </c>
      <c r="N385" s="207" t="s">
        <v>43</v>
      </c>
      <c r="O385" s="84"/>
      <c r="P385" s="208">
        <f>O385*H385</f>
        <v>0</v>
      </c>
      <c r="Q385" s="208">
        <v>1.8816499999999998E-05</v>
      </c>
      <c r="R385" s="208">
        <f>Q385*H385</f>
        <v>0.00041396299999999994</v>
      </c>
      <c r="S385" s="208">
        <v>0</v>
      </c>
      <c r="T385" s="209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10" t="s">
        <v>278</v>
      </c>
      <c r="AT385" s="210" t="s">
        <v>131</v>
      </c>
      <c r="AU385" s="210" t="s">
        <v>79</v>
      </c>
      <c r="AY385" s="17" t="s">
        <v>128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17" t="s">
        <v>77</v>
      </c>
      <c r="BK385" s="211">
        <f>ROUND(I385*H385,2)</f>
        <v>0</v>
      </c>
      <c r="BL385" s="17" t="s">
        <v>278</v>
      </c>
      <c r="BM385" s="210" t="s">
        <v>599</v>
      </c>
    </row>
    <row r="386" s="2" customFormat="1">
      <c r="A386" s="38"/>
      <c r="B386" s="39"/>
      <c r="C386" s="40"/>
      <c r="D386" s="212" t="s">
        <v>137</v>
      </c>
      <c r="E386" s="40"/>
      <c r="F386" s="213" t="s">
        <v>600</v>
      </c>
      <c r="G386" s="40"/>
      <c r="H386" s="40"/>
      <c r="I386" s="214"/>
      <c r="J386" s="40"/>
      <c r="K386" s="40"/>
      <c r="L386" s="44"/>
      <c r="M386" s="215"/>
      <c r="N386" s="216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137</v>
      </c>
      <c r="AU386" s="17" t="s">
        <v>79</v>
      </c>
    </row>
    <row r="387" s="2" customFormat="1" ht="44.25" customHeight="1">
      <c r="A387" s="38"/>
      <c r="B387" s="39"/>
      <c r="C387" s="198" t="s">
        <v>601</v>
      </c>
      <c r="D387" s="198" t="s">
        <v>131</v>
      </c>
      <c r="E387" s="199" t="s">
        <v>602</v>
      </c>
      <c r="F387" s="200" t="s">
        <v>603</v>
      </c>
      <c r="G387" s="201" t="s">
        <v>272</v>
      </c>
      <c r="H387" s="202">
        <v>0.029000000000000001</v>
      </c>
      <c r="I387" s="203"/>
      <c r="J387" s="204">
        <f>ROUND(I387*H387,2)</f>
        <v>0</v>
      </c>
      <c r="K387" s="205"/>
      <c r="L387" s="44"/>
      <c r="M387" s="206" t="s">
        <v>19</v>
      </c>
      <c r="N387" s="207" t="s">
        <v>43</v>
      </c>
      <c r="O387" s="84"/>
      <c r="P387" s="208">
        <f>O387*H387</f>
        <v>0</v>
      </c>
      <c r="Q387" s="208">
        <v>0</v>
      </c>
      <c r="R387" s="208">
        <f>Q387*H387</f>
        <v>0</v>
      </c>
      <c r="S387" s="208">
        <v>0</v>
      </c>
      <c r="T387" s="209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0" t="s">
        <v>278</v>
      </c>
      <c r="AT387" s="210" t="s">
        <v>131</v>
      </c>
      <c r="AU387" s="210" t="s">
        <v>79</v>
      </c>
      <c r="AY387" s="17" t="s">
        <v>128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7" t="s">
        <v>77</v>
      </c>
      <c r="BK387" s="211">
        <f>ROUND(I387*H387,2)</f>
        <v>0</v>
      </c>
      <c r="BL387" s="17" t="s">
        <v>278</v>
      </c>
      <c r="BM387" s="210" t="s">
        <v>604</v>
      </c>
    </row>
    <row r="388" s="2" customFormat="1">
      <c r="A388" s="38"/>
      <c r="B388" s="39"/>
      <c r="C388" s="40"/>
      <c r="D388" s="212" t="s">
        <v>137</v>
      </c>
      <c r="E388" s="40"/>
      <c r="F388" s="213" t="s">
        <v>605</v>
      </c>
      <c r="G388" s="40"/>
      <c r="H388" s="40"/>
      <c r="I388" s="214"/>
      <c r="J388" s="40"/>
      <c r="K388" s="40"/>
      <c r="L388" s="44"/>
      <c r="M388" s="215"/>
      <c r="N388" s="216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137</v>
      </c>
      <c r="AU388" s="17" t="s">
        <v>79</v>
      </c>
    </row>
    <row r="389" s="2" customFormat="1" ht="49.05" customHeight="1">
      <c r="A389" s="38"/>
      <c r="B389" s="39"/>
      <c r="C389" s="198" t="s">
        <v>606</v>
      </c>
      <c r="D389" s="198" t="s">
        <v>131</v>
      </c>
      <c r="E389" s="199" t="s">
        <v>607</v>
      </c>
      <c r="F389" s="200" t="s">
        <v>608</v>
      </c>
      <c r="G389" s="201" t="s">
        <v>272</v>
      </c>
      <c r="H389" s="202">
        <v>0.029000000000000001</v>
      </c>
      <c r="I389" s="203"/>
      <c r="J389" s="204">
        <f>ROUND(I389*H389,2)</f>
        <v>0</v>
      </c>
      <c r="K389" s="205"/>
      <c r="L389" s="44"/>
      <c r="M389" s="206" t="s">
        <v>19</v>
      </c>
      <c r="N389" s="207" t="s">
        <v>43</v>
      </c>
      <c r="O389" s="84"/>
      <c r="P389" s="208">
        <f>O389*H389</f>
        <v>0</v>
      </c>
      <c r="Q389" s="208">
        <v>0</v>
      </c>
      <c r="R389" s="208">
        <f>Q389*H389</f>
        <v>0</v>
      </c>
      <c r="S389" s="208">
        <v>0</v>
      </c>
      <c r="T389" s="209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10" t="s">
        <v>278</v>
      </c>
      <c r="AT389" s="210" t="s">
        <v>131</v>
      </c>
      <c r="AU389" s="210" t="s">
        <v>79</v>
      </c>
      <c r="AY389" s="17" t="s">
        <v>128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7" t="s">
        <v>77</v>
      </c>
      <c r="BK389" s="211">
        <f>ROUND(I389*H389,2)</f>
        <v>0</v>
      </c>
      <c r="BL389" s="17" t="s">
        <v>278</v>
      </c>
      <c r="BM389" s="210" t="s">
        <v>609</v>
      </c>
    </row>
    <row r="390" s="2" customFormat="1">
      <c r="A390" s="38"/>
      <c r="B390" s="39"/>
      <c r="C390" s="40"/>
      <c r="D390" s="212" t="s">
        <v>137</v>
      </c>
      <c r="E390" s="40"/>
      <c r="F390" s="213" t="s">
        <v>610</v>
      </c>
      <c r="G390" s="40"/>
      <c r="H390" s="40"/>
      <c r="I390" s="214"/>
      <c r="J390" s="40"/>
      <c r="K390" s="40"/>
      <c r="L390" s="44"/>
      <c r="M390" s="215"/>
      <c r="N390" s="216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137</v>
      </c>
      <c r="AU390" s="17" t="s">
        <v>79</v>
      </c>
    </row>
    <row r="391" s="12" customFormat="1" ht="22.8" customHeight="1">
      <c r="A391" s="12"/>
      <c r="B391" s="182"/>
      <c r="C391" s="183"/>
      <c r="D391" s="184" t="s">
        <v>71</v>
      </c>
      <c r="E391" s="196" t="s">
        <v>611</v>
      </c>
      <c r="F391" s="196" t="s">
        <v>612</v>
      </c>
      <c r="G391" s="183"/>
      <c r="H391" s="183"/>
      <c r="I391" s="186"/>
      <c r="J391" s="197">
        <f>BK391</f>
        <v>0</v>
      </c>
      <c r="K391" s="183"/>
      <c r="L391" s="188"/>
      <c r="M391" s="189"/>
      <c r="N391" s="190"/>
      <c r="O391" s="190"/>
      <c r="P391" s="191">
        <f>SUM(P392:P417)</f>
        <v>0</v>
      </c>
      <c r="Q391" s="190"/>
      <c r="R391" s="191">
        <f>SUM(R392:R417)</f>
        <v>0.17411128469999998</v>
      </c>
      <c r="S391" s="190"/>
      <c r="T391" s="192">
        <f>SUM(T392:T417)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93" t="s">
        <v>79</v>
      </c>
      <c r="AT391" s="194" t="s">
        <v>71</v>
      </c>
      <c r="AU391" s="194" t="s">
        <v>77</v>
      </c>
      <c r="AY391" s="193" t="s">
        <v>128</v>
      </c>
      <c r="BK391" s="195">
        <f>SUM(BK392:BK417)</f>
        <v>0</v>
      </c>
    </row>
    <row r="392" s="2" customFormat="1" ht="24.15" customHeight="1">
      <c r="A392" s="38"/>
      <c r="B392" s="39"/>
      <c r="C392" s="198" t="s">
        <v>613</v>
      </c>
      <c r="D392" s="198" t="s">
        <v>131</v>
      </c>
      <c r="E392" s="199" t="s">
        <v>614</v>
      </c>
      <c r="F392" s="200" t="s">
        <v>615</v>
      </c>
      <c r="G392" s="201" t="s">
        <v>588</v>
      </c>
      <c r="H392" s="202">
        <v>1</v>
      </c>
      <c r="I392" s="203"/>
      <c r="J392" s="204">
        <f>ROUND(I392*H392,2)</f>
        <v>0</v>
      </c>
      <c r="K392" s="205"/>
      <c r="L392" s="44"/>
      <c r="M392" s="206" t="s">
        <v>19</v>
      </c>
      <c r="N392" s="207" t="s">
        <v>43</v>
      </c>
      <c r="O392" s="84"/>
      <c r="P392" s="208">
        <f>O392*H392</f>
        <v>0</v>
      </c>
      <c r="Q392" s="208">
        <v>0.031917463299999997</v>
      </c>
      <c r="R392" s="208">
        <f>Q392*H392</f>
        <v>0.031917463299999997</v>
      </c>
      <c r="S392" s="208">
        <v>0</v>
      </c>
      <c r="T392" s="209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0" t="s">
        <v>278</v>
      </c>
      <c r="AT392" s="210" t="s">
        <v>131</v>
      </c>
      <c r="AU392" s="210" t="s">
        <v>79</v>
      </c>
      <c r="AY392" s="17" t="s">
        <v>128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7" t="s">
        <v>77</v>
      </c>
      <c r="BK392" s="211">
        <f>ROUND(I392*H392,2)</f>
        <v>0</v>
      </c>
      <c r="BL392" s="17" t="s">
        <v>278</v>
      </c>
      <c r="BM392" s="210" t="s">
        <v>616</v>
      </c>
    </row>
    <row r="393" s="2" customFormat="1">
      <c r="A393" s="38"/>
      <c r="B393" s="39"/>
      <c r="C393" s="40"/>
      <c r="D393" s="212" t="s">
        <v>137</v>
      </c>
      <c r="E393" s="40"/>
      <c r="F393" s="213" t="s">
        <v>617</v>
      </c>
      <c r="G393" s="40"/>
      <c r="H393" s="40"/>
      <c r="I393" s="214"/>
      <c r="J393" s="40"/>
      <c r="K393" s="40"/>
      <c r="L393" s="44"/>
      <c r="M393" s="215"/>
      <c r="N393" s="216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137</v>
      </c>
      <c r="AU393" s="17" t="s">
        <v>79</v>
      </c>
    </row>
    <row r="394" s="2" customFormat="1" ht="37.8" customHeight="1">
      <c r="A394" s="38"/>
      <c r="B394" s="39"/>
      <c r="C394" s="198" t="s">
        <v>618</v>
      </c>
      <c r="D394" s="198" t="s">
        <v>131</v>
      </c>
      <c r="E394" s="199" t="s">
        <v>619</v>
      </c>
      <c r="F394" s="200" t="s">
        <v>620</v>
      </c>
      <c r="G394" s="201" t="s">
        <v>588</v>
      </c>
      <c r="H394" s="202">
        <v>1</v>
      </c>
      <c r="I394" s="203"/>
      <c r="J394" s="204">
        <f>ROUND(I394*H394,2)</f>
        <v>0</v>
      </c>
      <c r="K394" s="205"/>
      <c r="L394" s="44"/>
      <c r="M394" s="206" t="s">
        <v>19</v>
      </c>
      <c r="N394" s="207" t="s">
        <v>43</v>
      </c>
      <c r="O394" s="84"/>
      <c r="P394" s="208">
        <f>O394*H394</f>
        <v>0</v>
      </c>
      <c r="Q394" s="208">
        <v>0.0149692765</v>
      </c>
      <c r="R394" s="208">
        <f>Q394*H394</f>
        <v>0.0149692765</v>
      </c>
      <c r="S394" s="208">
        <v>0</v>
      </c>
      <c r="T394" s="209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0" t="s">
        <v>278</v>
      </c>
      <c r="AT394" s="210" t="s">
        <v>131</v>
      </c>
      <c r="AU394" s="210" t="s">
        <v>79</v>
      </c>
      <c r="AY394" s="17" t="s">
        <v>128</v>
      </c>
      <c r="BE394" s="211">
        <f>IF(N394="základní",J394,0)</f>
        <v>0</v>
      </c>
      <c r="BF394" s="211">
        <f>IF(N394="snížená",J394,0)</f>
        <v>0</v>
      </c>
      <c r="BG394" s="211">
        <f>IF(N394="zákl. přenesená",J394,0)</f>
        <v>0</v>
      </c>
      <c r="BH394" s="211">
        <f>IF(N394="sníž. přenesená",J394,0)</f>
        <v>0</v>
      </c>
      <c r="BI394" s="211">
        <f>IF(N394="nulová",J394,0)</f>
        <v>0</v>
      </c>
      <c r="BJ394" s="17" t="s">
        <v>77</v>
      </c>
      <c r="BK394" s="211">
        <f>ROUND(I394*H394,2)</f>
        <v>0</v>
      </c>
      <c r="BL394" s="17" t="s">
        <v>278</v>
      </c>
      <c r="BM394" s="210" t="s">
        <v>621</v>
      </c>
    </row>
    <row r="395" s="2" customFormat="1">
      <c r="A395" s="38"/>
      <c r="B395" s="39"/>
      <c r="C395" s="40"/>
      <c r="D395" s="212" t="s">
        <v>137</v>
      </c>
      <c r="E395" s="40"/>
      <c r="F395" s="213" t="s">
        <v>622</v>
      </c>
      <c r="G395" s="40"/>
      <c r="H395" s="40"/>
      <c r="I395" s="214"/>
      <c r="J395" s="40"/>
      <c r="K395" s="40"/>
      <c r="L395" s="44"/>
      <c r="M395" s="215"/>
      <c r="N395" s="216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137</v>
      </c>
      <c r="AU395" s="17" t="s">
        <v>79</v>
      </c>
    </row>
    <row r="396" s="2" customFormat="1" ht="21.75" customHeight="1">
      <c r="A396" s="38"/>
      <c r="B396" s="39"/>
      <c r="C396" s="198" t="s">
        <v>623</v>
      </c>
      <c r="D396" s="198" t="s">
        <v>131</v>
      </c>
      <c r="E396" s="199" t="s">
        <v>624</v>
      </c>
      <c r="F396" s="200" t="s">
        <v>625</v>
      </c>
      <c r="G396" s="201" t="s">
        <v>588</v>
      </c>
      <c r="H396" s="202">
        <v>1</v>
      </c>
      <c r="I396" s="203"/>
      <c r="J396" s="204">
        <f>ROUND(I396*H396,2)</f>
        <v>0</v>
      </c>
      <c r="K396" s="205"/>
      <c r="L396" s="44"/>
      <c r="M396" s="206" t="s">
        <v>19</v>
      </c>
      <c r="N396" s="207" t="s">
        <v>43</v>
      </c>
      <c r="O396" s="84"/>
      <c r="P396" s="208">
        <f>O396*H396</f>
        <v>0</v>
      </c>
      <c r="Q396" s="208">
        <v>0.010792478600000001</v>
      </c>
      <c r="R396" s="208">
        <f>Q396*H396</f>
        <v>0.010792478600000001</v>
      </c>
      <c r="S396" s="208">
        <v>0</v>
      </c>
      <c r="T396" s="209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10" t="s">
        <v>278</v>
      </c>
      <c r="AT396" s="210" t="s">
        <v>131</v>
      </c>
      <c r="AU396" s="210" t="s">
        <v>79</v>
      </c>
      <c r="AY396" s="17" t="s">
        <v>128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17" t="s">
        <v>77</v>
      </c>
      <c r="BK396" s="211">
        <f>ROUND(I396*H396,2)</f>
        <v>0</v>
      </c>
      <c r="BL396" s="17" t="s">
        <v>278</v>
      </c>
      <c r="BM396" s="210" t="s">
        <v>626</v>
      </c>
    </row>
    <row r="397" s="2" customFormat="1">
      <c r="A397" s="38"/>
      <c r="B397" s="39"/>
      <c r="C397" s="40"/>
      <c r="D397" s="212" t="s">
        <v>137</v>
      </c>
      <c r="E397" s="40"/>
      <c r="F397" s="213" t="s">
        <v>627</v>
      </c>
      <c r="G397" s="40"/>
      <c r="H397" s="40"/>
      <c r="I397" s="214"/>
      <c r="J397" s="40"/>
      <c r="K397" s="40"/>
      <c r="L397" s="44"/>
      <c r="M397" s="215"/>
      <c r="N397" s="216"/>
      <c r="O397" s="84"/>
      <c r="P397" s="84"/>
      <c r="Q397" s="84"/>
      <c r="R397" s="84"/>
      <c r="S397" s="84"/>
      <c r="T397" s="85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137</v>
      </c>
      <c r="AU397" s="17" t="s">
        <v>79</v>
      </c>
    </row>
    <row r="398" s="2" customFormat="1" ht="49.05" customHeight="1">
      <c r="A398" s="38"/>
      <c r="B398" s="39"/>
      <c r="C398" s="198" t="s">
        <v>628</v>
      </c>
      <c r="D398" s="198" t="s">
        <v>131</v>
      </c>
      <c r="E398" s="199" t="s">
        <v>629</v>
      </c>
      <c r="F398" s="200" t="s">
        <v>630</v>
      </c>
      <c r="G398" s="201" t="s">
        <v>588</v>
      </c>
      <c r="H398" s="202">
        <v>1</v>
      </c>
      <c r="I398" s="203"/>
      <c r="J398" s="204">
        <f>ROUND(I398*H398,2)</f>
        <v>0</v>
      </c>
      <c r="K398" s="205"/>
      <c r="L398" s="44"/>
      <c r="M398" s="206" t="s">
        <v>19</v>
      </c>
      <c r="N398" s="207" t="s">
        <v>43</v>
      </c>
      <c r="O398" s="84"/>
      <c r="P398" s="208">
        <f>O398*H398</f>
        <v>0</v>
      </c>
      <c r="Q398" s="208">
        <v>0.032433900000000002</v>
      </c>
      <c r="R398" s="208">
        <f>Q398*H398</f>
        <v>0.032433900000000002</v>
      </c>
      <c r="S398" s="208">
        <v>0</v>
      </c>
      <c r="T398" s="209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0" t="s">
        <v>278</v>
      </c>
      <c r="AT398" s="210" t="s">
        <v>131</v>
      </c>
      <c r="AU398" s="210" t="s">
        <v>79</v>
      </c>
      <c r="AY398" s="17" t="s">
        <v>128</v>
      </c>
      <c r="BE398" s="211">
        <f>IF(N398="základní",J398,0)</f>
        <v>0</v>
      </c>
      <c r="BF398" s="211">
        <f>IF(N398="snížená",J398,0)</f>
        <v>0</v>
      </c>
      <c r="BG398" s="211">
        <f>IF(N398="zákl. přenesená",J398,0)</f>
        <v>0</v>
      </c>
      <c r="BH398" s="211">
        <f>IF(N398="sníž. přenesená",J398,0)</f>
        <v>0</v>
      </c>
      <c r="BI398" s="211">
        <f>IF(N398="nulová",J398,0)</f>
        <v>0</v>
      </c>
      <c r="BJ398" s="17" t="s">
        <v>77</v>
      </c>
      <c r="BK398" s="211">
        <f>ROUND(I398*H398,2)</f>
        <v>0</v>
      </c>
      <c r="BL398" s="17" t="s">
        <v>278</v>
      </c>
      <c r="BM398" s="210" t="s">
        <v>631</v>
      </c>
    </row>
    <row r="399" s="2" customFormat="1">
      <c r="A399" s="38"/>
      <c r="B399" s="39"/>
      <c r="C399" s="40"/>
      <c r="D399" s="212" t="s">
        <v>137</v>
      </c>
      <c r="E399" s="40"/>
      <c r="F399" s="213" t="s">
        <v>632</v>
      </c>
      <c r="G399" s="40"/>
      <c r="H399" s="40"/>
      <c r="I399" s="214"/>
      <c r="J399" s="40"/>
      <c r="K399" s="40"/>
      <c r="L399" s="44"/>
      <c r="M399" s="215"/>
      <c r="N399" s="216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137</v>
      </c>
      <c r="AU399" s="17" t="s">
        <v>79</v>
      </c>
    </row>
    <row r="400" s="2" customFormat="1" ht="33" customHeight="1">
      <c r="A400" s="38"/>
      <c r="B400" s="39"/>
      <c r="C400" s="198" t="s">
        <v>633</v>
      </c>
      <c r="D400" s="198" t="s">
        <v>131</v>
      </c>
      <c r="E400" s="199" t="s">
        <v>634</v>
      </c>
      <c r="F400" s="200" t="s">
        <v>635</v>
      </c>
      <c r="G400" s="201" t="s">
        <v>588</v>
      </c>
      <c r="H400" s="202">
        <v>1</v>
      </c>
      <c r="I400" s="203"/>
      <c r="J400" s="204">
        <f>ROUND(I400*H400,2)</f>
        <v>0</v>
      </c>
      <c r="K400" s="205"/>
      <c r="L400" s="44"/>
      <c r="M400" s="206" t="s">
        <v>19</v>
      </c>
      <c r="N400" s="207" t="s">
        <v>43</v>
      </c>
      <c r="O400" s="84"/>
      <c r="P400" s="208">
        <f>O400*H400</f>
        <v>0</v>
      </c>
      <c r="Q400" s="208">
        <v>0.0147488363</v>
      </c>
      <c r="R400" s="208">
        <f>Q400*H400</f>
        <v>0.0147488363</v>
      </c>
      <c r="S400" s="208">
        <v>0</v>
      </c>
      <c r="T400" s="209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10" t="s">
        <v>278</v>
      </c>
      <c r="AT400" s="210" t="s">
        <v>131</v>
      </c>
      <c r="AU400" s="210" t="s">
        <v>79</v>
      </c>
      <c r="AY400" s="17" t="s">
        <v>128</v>
      </c>
      <c r="BE400" s="211">
        <f>IF(N400="základní",J400,0)</f>
        <v>0</v>
      </c>
      <c r="BF400" s="211">
        <f>IF(N400="snížená",J400,0)</f>
        <v>0</v>
      </c>
      <c r="BG400" s="211">
        <f>IF(N400="zákl. přenesená",J400,0)</f>
        <v>0</v>
      </c>
      <c r="BH400" s="211">
        <f>IF(N400="sníž. přenesená",J400,0)</f>
        <v>0</v>
      </c>
      <c r="BI400" s="211">
        <f>IF(N400="nulová",J400,0)</f>
        <v>0</v>
      </c>
      <c r="BJ400" s="17" t="s">
        <v>77</v>
      </c>
      <c r="BK400" s="211">
        <f>ROUND(I400*H400,2)</f>
        <v>0</v>
      </c>
      <c r="BL400" s="17" t="s">
        <v>278</v>
      </c>
      <c r="BM400" s="210" t="s">
        <v>636</v>
      </c>
    </row>
    <row r="401" s="2" customFormat="1">
      <c r="A401" s="38"/>
      <c r="B401" s="39"/>
      <c r="C401" s="40"/>
      <c r="D401" s="212" t="s">
        <v>137</v>
      </c>
      <c r="E401" s="40"/>
      <c r="F401" s="213" t="s">
        <v>637</v>
      </c>
      <c r="G401" s="40"/>
      <c r="H401" s="40"/>
      <c r="I401" s="214"/>
      <c r="J401" s="40"/>
      <c r="K401" s="40"/>
      <c r="L401" s="44"/>
      <c r="M401" s="215"/>
      <c r="N401" s="216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137</v>
      </c>
      <c r="AU401" s="17" t="s">
        <v>79</v>
      </c>
    </row>
    <row r="402" s="2" customFormat="1" ht="44.25" customHeight="1">
      <c r="A402" s="38"/>
      <c r="B402" s="39"/>
      <c r="C402" s="198" t="s">
        <v>638</v>
      </c>
      <c r="D402" s="198" t="s">
        <v>131</v>
      </c>
      <c r="E402" s="199" t="s">
        <v>639</v>
      </c>
      <c r="F402" s="200" t="s">
        <v>640</v>
      </c>
      <c r="G402" s="201" t="s">
        <v>588</v>
      </c>
      <c r="H402" s="202">
        <v>1</v>
      </c>
      <c r="I402" s="203"/>
      <c r="J402" s="204">
        <f>ROUND(I402*H402,2)</f>
        <v>0</v>
      </c>
      <c r="K402" s="205"/>
      <c r="L402" s="44"/>
      <c r="M402" s="206" t="s">
        <v>19</v>
      </c>
      <c r="N402" s="207" t="s">
        <v>43</v>
      </c>
      <c r="O402" s="84"/>
      <c r="P402" s="208">
        <f>O402*H402</f>
        <v>0</v>
      </c>
      <c r="Q402" s="208">
        <v>0.063341910000000001</v>
      </c>
      <c r="R402" s="208">
        <f>Q402*H402</f>
        <v>0.063341910000000001</v>
      </c>
      <c r="S402" s="208">
        <v>0</v>
      </c>
      <c r="T402" s="209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10" t="s">
        <v>278</v>
      </c>
      <c r="AT402" s="210" t="s">
        <v>131</v>
      </c>
      <c r="AU402" s="210" t="s">
        <v>79</v>
      </c>
      <c r="AY402" s="17" t="s">
        <v>128</v>
      </c>
      <c r="BE402" s="211">
        <f>IF(N402="základní",J402,0)</f>
        <v>0</v>
      </c>
      <c r="BF402" s="211">
        <f>IF(N402="snížená",J402,0)</f>
        <v>0</v>
      </c>
      <c r="BG402" s="211">
        <f>IF(N402="zákl. přenesená",J402,0)</f>
        <v>0</v>
      </c>
      <c r="BH402" s="211">
        <f>IF(N402="sníž. přenesená",J402,0)</f>
        <v>0</v>
      </c>
      <c r="BI402" s="211">
        <f>IF(N402="nulová",J402,0)</f>
        <v>0</v>
      </c>
      <c r="BJ402" s="17" t="s">
        <v>77</v>
      </c>
      <c r="BK402" s="211">
        <f>ROUND(I402*H402,2)</f>
        <v>0</v>
      </c>
      <c r="BL402" s="17" t="s">
        <v>278</v>
      </c>
      <c r="BM402" s="210" t="s">
        <v>641</v>
      </c>
    </row>
    <row r="403" s="2" customFormat="1">
      <c r="A403" s="38"/>
      <c r="B403" s="39"/>
      <c r="C403" s="40"/>
      <c r="D403" s="212" t="s">
        <v>137</v>
      </c>
      <c r="E403" s="40"/>
      <c r="F403" s="213" t="s">
        <v>642</v>
      </c>
      <c r="G403" s="40"/>
      <c r="H403" s="40"/>
      <c r="I403" s="214"/>
      <c r="J403" s="40"/>
      <c r="K403" s="40"/>
      <c r="L403" s="44"/>
      <c r="M403" s="215"/>
      <c r="N403" s="216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137</v>
      </c>
      <c r="AU403" s="17" t="s">
        <v>79</v>
      </c>
    </row>
    <row r="404" s="2" customFormat="1" ht="24.15" customHeight="1">
      <c r="A404" s="38"/>
      <c r="B404" s="39"/>
      <c r="C404" s="198" t="s">
        <v>643</v>
      </c>
      <c r="D404" s="198" t="s">
        <v>131</v>
      </c>
      <c r="E404" s="199" t="s">
        <v>644</v>
      </c>
      <c r="F404" s="200" t="s">
        <v>645</v>
      </c>
      <c r="G404" s="201" t="s">
        <v>588</v>
      </c>
      <c r="H404" s="202">
        <v>1</v>
      </c>
      <c r="I404" s="203"/>
      <c r="J404" s="204">
        <f>ROUND(I404*H404,2)</f>
        <v>0</v>
      </c>
      <c r="K404" s="205"/>
      <c r="L404" s="44"/>
      <c r="M404" s="206" t="s">
        <v>19</v>
      </c>
      <c r="N404" s="207" t="s">
        <v>43</v>
      </c>
      <c r="O404" s="84"/>
      <c r="P404" s="208">
        <f>O404*H404</f>
        <v>0</v>
      </c>
      <c r="Q404" s="208">
        <v>0.00023913999999999999</v>
      </c>
      <c r="R404" s="208">
        <f>Q404*H404</f>
        <v>0.00023913999999999999</v>
      </c>
      <c r="S404" s="208">
        <v>0</v>
      </c>
      <c r="T404" s="209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10" t="s">
        <v>278</v>
      </c>
      <c r="AT404" s="210" t="s">
        <v>131</v>
      </c>
      <c r="AU404" s="210" t="s">
        <v>79</v>
      </c>
      <c r="AY404" s="17" t="s">
        <v>128</v>
      </c>
      <c r="BE404" s="211">
        <f>IF(N404="základní",J404,0)</f>
        <v>0</v>
      </c>
      <c r="BF404" s="211">
        <f>IF(N404="snížená",J404,0)</f>
        <v>0</v>
      </c>
      <c r="BG404" s="211">
        <f>IF(N404="zákl. přenesená",J404,0)</f>
        <v>0</v>
      </c>
      <c r="BH404" s="211">
        <f>IF(N404="sníž. přenesená",J404,0)</f>
        <v>0</v>
      </c>
      <c r="BI404" s="211">
        <f>IF(N404="nulová",J404,0)</f>
        <v>0</v>
      </c>
      <c r="BJ404" s="17" t="s">
        <v>77</v>
      </c>
      <c r="BK404" s="211">
        <f>ROUND(I404*H404,2)</f>
        <v>0</v>
      </c>
      <c r="BL404" s="17" t="s">
        <v>278</v>
      </c>
      <c r="BM404" s="210" t="s">
        <v>646</v>
      </c>
    </row>
    <row r="405" s="2" customFormat="1">
      <c r="A405" s="38"/>
      <c r="B405" s="39"/>
      <c r="C405" s="40"/>
      <c r="D405" s="212" t="s">
        <v>137</v>
      </c>
      <c r="E405" s="40"/>
      <c r="F405" s="213" t="s">
        <v>647</v>
      </c>
      <c r="G405" s="40"/>
      <c r="H405" s="40"/>
      <c r="I405" s="214"/>
      <c r="J405" s="40"/>
      <c r="K405" s="40"/>
      <c r="L405" s="44"/>
      <c r="M405" s="215"/>
      <c r="N405" s="216"/>
      <c r="O405" s="84"/>
      <c r="P405" s="84"/>
      <c r="Q405" s="84"/>
      <c r="R405" s="84"/>
      <c r="S405" s="84"/>
      <c r="T405" s="85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137</v>
      </c>
      <c r="AU405" s="17" t="s">
        <v>79</v>
      </c>
    </row>
    <row r="406" s="2" customFormat="1" ht="24.15" customHeight="1">
      <c r="A406" s="38"/>
      <c r="B406" s="39"/>
      <c r="C406" s="198" t="s">
        <v>648</v>
      </c>
      <c r="D406" s="198" t="s">
        <v>131</v>
      </c>
      <c r="E406" s="199" t="s">
        <v>649</v>
      </c>
      <c r="F406" s="200" t="s">
        <v>650</v>
      </c>
      <c r="G406" s="201" t="s">
        <v>588</v>
      </c>
      <c r="H406" s="202">
        <v>1</v>
      </c>
      <c r="I406" s="203"/>
      <c r="J406" s="204">
        <f>ROUND(I406*H406,2)</f>
        <v>0</v>
      </c>
      <c r="K406" s="205"/>
      <c r="L406" s="44"/>
      <c r="M406" s="206" t="s">
        <v>19</v>
      </c>
      <c r="N406" s="207" t="s">
        <v>43</v>
      </c>
      <c r="O406" s="84"/>
      <c r="P406" s="208">
        <f>O406*H406</f>
        <v>0</v>
      </c>
      <c r="Q406" s="208">
        <v>0.0017191400000000001</v>
      </c>
      <c r="R406" s="208">
        <f>Q406*H406</f>
        <v>0.0017191400000000001</v>
      </c>
      <c r="S406" s="208">
        <v>0</v>
      </c>
      <c r="T406" s="209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10" t="s">
        <v>278</v>
      </c>
      <c r="AT406" s="210" t="s">
        <v>131</v>
      </c>
      <c r="AU406" s="210" t="s">
        <v>79</v>
      </c>
      <c r="AY406" s="17" t="s">
        <v>128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7" t="s">
        <v>77</v>
      </c>
      <c r="BK406" s="211">
        <f>ROUND(I406*H406,2)</f>
        <v>0</v>
      </c>
      <c r="BL406" s="17" t="s">
        <v>278</v>
      </c>
      <c r="BM406" s="210" t="s">
        <v>651</v>
      </c>
    </row>
    <row r="407" s="2" customFormat="1">
      <c r="A407" s="38"/>
      <c r="B407" s="39"/>
      <c r="C407" s="40"/>
      <c r="D407" s="212" t="s">
        <v>137</v>
      </c>
      <c r="E407" s="40"/>
      <c r="F407" s="213" t="s">
        <v>652</v>
      </c>
      <c r="G407" s="40"/>
      <c r="H407" s="40"/>
      <c r="I407" s="214"/>
      <c r="J407" s="40"/>
      <c r="K407" s="40"/>
      <c r="L407" s="44"/>
      <c r="M407" s="215"/>
      <c r="N407" s="216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137</v>
      </c>
      <c r="AU407" s="17" t="s">
        <v>79</v>
      </c>
    </row>
    <row r="408" s="2" customFormat="1" ht="21.75" customHeight="1">
      <c r="A408" s="38"/>
      <c r="B408" s="39"/>
      <c r="C408" s="198" t="s">
        <v>653</v>
      </c>
      <c r="D408" s="198" t="s">
        <v>131</v>
      </c>
      <c r="E408" s="199" t="s">
        <v>654</v>
      </c>
      <c r="F408" s="200" t="s">
        <v>655</v>
      </c>
      <c r="G408" s="201" t="s">
        <v>588</v>
      </c>
      <c r="H408" s="202">
        <v>1</v>
      </c>
      <c r="I408" s="203"/>
      <c r="J408" s="204">
        <f>ROUND(I408*H408,2)</f>
        <v>0</v>
      </c>
      <c r="K408" s="205"/>
      <c r="L408" s="44"/>
      <c r="M408" s="206" t="s">
        <v>19</v>
      </c>
      <c r="N408" s="207" t="s">
        <v>43</v>
      </c>
      <c r="O408" s="84"/>
      <c r="P408" s="208">
        <f>O408*H408</f>
        <v>0</v>
      </c>
      <c r="Q408" s="208">
        <v>0.0018</v>
      </c>
      <c r="R408" s="208">
        <f>Q408*H408</f>
        <v>0.0018</v>
      </c>
      <c r="S408" s="208">
        <v>0</v>
      </c>
      <c r="T408" s="209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10" t="s">
        <v>278</v>
      </c>
      <c r="AT408" s="210" t="s">
        <v>131</v>
      </c>
      <c r="AU408" s="210" t="s">
        <v>79</v>
      </c>
      <c r="AY408" s="17" t="s">
        <v>128</v>
      </c>
      <c r="BE408" s="211">
        <f>IF(N408="základní",J408,0)</f>
        <v>0</v>
      </c>
      <c r="BF408" s="211">
        <f>IF(N408="snížená",J408,0)</f>
        <v>0</v>
      </c>
      <c r="BG408" s="211">
        <f>IF(N408="zákl. přenesená",J408,0)</f>
        <v>0</v>
      </c>
      <c r="BH408" s="211">
        <f>IF(N408="sníž. přenesená",J408,0)</f>
        <v>0</v>
      </c>
      <c r="BI408" s="211">
        <f>IF(N408="nulová",J408,0)</f>
        <v>0</v>
      </c>
      <c r="BJ408" s="17" t="s">
        <v>77</v>
      </c>
      <c r="BK408" s="211">
        <f>ROUND(I408*H408,2)</f>
        <v>0</v>
      </c>
      <c r="BL408" s="17" t="s">
        <v>278</v>
      </c>
      <c r="BM408" s="210" t="s">
        <v>656</v>
      </c>
    </row>
    <row r="409" s="2" customFormat="1">
      <c r="A409" s="38"/>
      <c r="B409" s="39"/>
      <c r="C409" s="40"/>
      <c r="D409" s="212" t="s">
        <v>137</v>
      </c>
      <c r="E409" s="40"/>
      <c r="F409" s="213" t="s">
        <v>657</v>
      </c>
      <c r="G409" s="40"/>
      <c r="H409" s="40"/>
      <c r="I409" s="214"/>
      <c r="J409" s="40"/>
      <c r="K409" s="40"/>
      <c r="L409" s="44"/>
      <c r="M409" s="215"/>
      <c r="N409" s="216"/>
      <c r="O409" s="84"/>
      <c r="P409" s="84"/>
      <c r="Q409" s="84"/>
      <c r="R409" s="84"/>
      <c r="S409" s="84"/>
      <c r="T409" s="85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137</v>
      </c>
      <c r="AU409" s="17" t="s">
        <v>79</v>
      </c>
    </row>
    <row r="410" s="2" customFormat="1" ht="16.5" customHeight="1">
      <c r="A410" s="38"/>
      <c r="B410" s="39"/>
      <c r="C410" s="198" t="s">
        <v>658</v>
      </c>
      <c r="D410" s="198" t="s">
        <v>131</v>
      </c>
      <c r="E410" s="199" t="s">
        <v>659</v>
      </c>
      <c r="F410" s="200" t="s">
        <v>660</v>
      </c>
      <c r="G410" s="201" t="s">
        <v>588</v>
      </c>
      <c r="H410" s="202">
        <v>1</v>
      </c>
      <c r="I410" s="203"/>
      <c r="J410" s="204">
        <f>ROUND(I410*H410,2)</f>
        <v>0</v>
      </c>
      <c r="K410" s="205"/>
      <c r="L410" s="44"/>
      <c r="M410" s="206" t="s">
        <v>19</v>
      </c>
      <c r="N410" s="207" t="s">
        <v>43</v>
      </c>
      <c r="O410" s="84"/>
      <c r="P410" s="208">
        <f>O410*H410</f>
        <v>0</v>
      </c>
      <c r="Q410" s="208">
        <v>0.00183914</v>
      </c>
      <c r="R410" s="208">
        <f>Q410*H410</f>
        <v>0.00183914</v>
      </c>
      <c r="S410" s="208">
        <v>0</v>
      </c>
      <c r="T410" s="209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0" t="s">
        <v>278</v>
      </c>
      <c r="AT410" s="210" t="s">
        <v>131</v>
      </c>
      <c r="AU410" s="210" t="s">
        <v>79</v>
      </c>
      <c r="AY410" s="17" t="s">
        <v>128</v>
      </c>
      <c r="BE410" s="211">
        <f>IF(N410="základní",J410,0)</f>
        <v>0</v>
      </c>
      <c r="BF410" s="211">
        <f>IF(N410="snížená",J410,0)</f>
        <v>0</v>
      </c>
      <c r="BG410" s="211">
        <f>IF(N410="zákl. přenesená",J410,0)</f>
        <v>0</v>
      </c>
      <c r="BH410" s="211">
        <f>IF(N410="sníž. přenesená",J410,0)</f>
        <v>0</v>
      </c>
      <c r="BI410" s="211">
        <f>IF(N410="nulová",J410,0)</f>
        <v>0</v>
      </c>
      <c r="BJ410" s="17" t="s">
        <v>77</v>
      </c>
      <c r="BK410" s="211">
        <f>ROUND(I410*H410,2)</f>
        <v>0</v>
      </c>
      <c r="BL410" s="17" t="s">
        <v>278</v>
      </c>
      <c r="BM410" s="210" t="s">
        <v>661</v>
      </c>
    </row>
    <row r="411" s="2" customFormat="1">
      <c r="A411" s="38"/>
      <c r="B411" s="39"/>
      <c r="C411" s="40"/>
      <c r="D411" s="212" t="s">
        <v>137</v>
      </c>
      <c r="E411" s="40"/>
      <c r="F411" s="213" t="s">
        <v>662</v>
      </c>
      <c r="G411" s="40"/>
      <c r="H411" s="40"/>
      <c r="I411" s="214"/>
      <c r="J411" s="40"/>
      <c r="K411" s="40"/>
      <c r="L411" s="44"/>
      <c r="M411" s="215"/>
      <c r="N411" s="216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137</v>
      </c>
      <c r="AU411" s="17" t="s">
        <v>79</v>
      </c>
    </row>
    <row r="412" s="2" customFormat="1" ht="16.5" customHeight="1">
      <c r="A412" s="38"/>
      <c r="B412" s="39"/>
      <c r="C412" s="198" t="s">
        <v>663</v>
      </c>
      <c r="D412" s="198" t="s">
        <v>131</v>
      </c>
      <c r="E412" s="199" t="s">
        <v>664</v>
      </c>
      <c r="F412" s="200" t="s">
        <v>665</v>
      </c>
      <c r="G412" s="201" t="s">
        <v>134</v>
      </c>
      <c r="H412" s="202">
        <v>1</v>
      </c>
      <c r="I412" s="203"/>
      <c r="J412" s="204">
        <f>ROUND(I412*H412,2)</f>
        <v>0</v>
      </c>
      <c r="K412" s="205"/>
      <c r="L412" s="44"/>
      <c r="M412" s="206" t="s">
        <v>19</v>
      </c>
      <c r="N412" s="207" t="s">
        <v>43</v>
      </c>
      <c r="O412" s="84"/>
      <c r="P412" s="208">
        <f>O412*H412</f>
        <v>0</v>
      </c>
      <c r="Q412" s="208">
        <v>0.00031</v>
      </c>
      <c r="R412" s="208">
        <f>Q412*H412</f>
        <v>0.00031</v>
      </c>
      <c r="S412" s="208">
        <v>0</v>
      </c>
      <c r="T412" s="209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0" t="s">
        <v>278</v>
      </c>
      <c r="AT412" s="210" t="s">
        <v>131</v>
      </c>
      <c r="AU412" s="210" t="s">
        <v>79</v>
      </c>
      <c r="AY412" s="17" t="s">
        <v>128</v>
      </c>
      <c r="BE412" s="211">
        <f>IF(N412="základní",J412,0)</f>
        <v>0</v>
      </c>
      <c r="BF412" s="211">
        <f>IF(N412="snížená",J412,0)</f>
        <v>0</v>
      </c>
      <c r="BG412" s="211">
        <f>IF(N412="zákl. přenesená",J412,0)</f>
        <v>0</v>
      </c>
      <c r="BH412" s="211">
        <f>IF(N412="sníž. přenesená",J412,0)</f>
        <v>0</v>
      </c>
      <c r="BI412" s="211">
        <f>IF(N412="nulová",J412,0)</f>
        <v>0</v>
      </c>
      <c r="BJ412" s="17" t="s">
        <v>77</v>
      </c>
      <c r="BK412" s="211">
        <f>ROUND(I412*H412,2)</f>
        <v>0</v>
      </c>
      <c r="BL412" s="17" t="s">
        <v>278</v>
      </c>
      <c r="BM412" s="210" t="s">
        <v>666</v>
      </c>
    </row>
    <row r="413" s="2" customFormat="1">
      <c r="A413" s="38"/>
      <c r="B413" s="39"/>
      <c r="C413" s="40"/>
      <c r="D413" s="212" t="s">
        <v>137</v>
      </c>
      <c r="E413" s="40"/>
      <c r="F413" s="213" t="s">
        <v>667</v>
      </c>
      <c r="G413" s="40"/>
      <c r="H413" s="40"/>
      <c r="I413" s="214"/>
      <c r="J413" s="40"/>
      <c r="K413" s="40"/>
      <c r="L413" s="44"/>
      <c r="M413" s="215"/>
      <c r="N413" s="216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137</v>
      </c>
      <c r="AU413" s="17" t="s">
        <v>79</v>
      </c>
    </row>
    <row r="414" s="2" customFormat="1" ht="44.25" customHeight="1">
      <c r="A414" s="38"/>
      <c r="B414" s="39"/>
      <c r="C414" s="198" t="s">
        <v>668</v>
      </c>
      <c r="D414" s="198" t="s">
        <v>131</v>
      </c>
      <c r="E414" s="199" t="s">
        <v>669</v>
      </c>
      <c r="F414" s="200" t="s">
        <v>670</v>
      </c>
      <c r="G414" s="201" t="s">
        <v>272</v>
      </c>
      <c r="H414" s="202">
        <v>0.17399999999999999</v>
      </c>
      <c r="I414" s="203"/>
      <c r="J414" s="204">
        <f>ROUND(I414*H414,2)</f>
        <v>0</v>
      </c>
      <c r="K414" s="205"/>
      <c r="L414" s="44"/>
      <c r="M414" s="206" t="s">
        <v>19</v>
      </c>
      <c r="N414" s="207" t="s">
        <v>43</v>
      </c>
      <c r="O414" s="84"/>
      <c r="P414" s="208">
        <f>O414*H414</f>
        <v>0</v>
      </c>
      <c r="Q414" s="208">
        <v>0</v>
      </c>
      <c r="R414" s="208">
        <f>Q414*H414</f>
        <v>0</v>
      </c>
      <c r="S414" s="208">
        <v>0</v>
      </c>
      <c r="T414" s="209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10" t="s">
        <v>278</v>
      </c>
      <c r="AT414" s="210" t="s">
        <v>131</v>
      </c>
      <c r="AU414" s="210" t="s">
        <v>79</v>
      </c>
      <c r="AY414" s="17" t="s">
        <v>128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17" t="s">
        <v>77</v>
      </c>
      <c r="BK414" s="211">
        <f>ROUND(I414*H414,2)</f>
        <v>0</v>
      </c>
      <c r="BL414" s="17" t="s">
        <v>278</v>
      </c>
      <c r="BM414" s="210" t="s">
        <v>671</v>
      </c>
    </row>
    <row r="415" s="2" customFormat="1">
      <c r="A415" s="38"/>
      <c r="B415" s="39"/>
      <c r="C415" s="40"/>
      <c r="D415" s="212" t="s">
        <v>137</v>
      </c>
      <c r="E415" s="40"/>
      <c r="F415" s="213" t="s">
        <v>672</v>
      </c>
      <c r="G415" s="40"/>
      <c r="H415" s="40"/>
      <c r="I415" s="214"/>
      <c r="J415" s="40"/>
      <c r="K415" s="40"/>
      <c r="L415" s="44"/>
      <c r="M415" s="215"/>
      <c r="N415" s="216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137</v>
      </c>
      <c r="AU415" s="17" t="s">
        <v>79</v>
      </c>
    </row>
    <row r="416" s="2" customFormat="1" ht="49.05" customHeight="1">
      <c r="A416" s="38"/>
      <c r="B416" s="39"/>
      <c r="C416" s="198" t="s">
        <v>673</v>
      </c>
      <c r="D416" s="198" t="s">
        <v>131</v>
      </c>
      <c r="E416" s="199" t="s">
        <v>674</v>
      </c>
      <c r="F416" s="200" t="s">
        <v>675</v>
      </c>
      <c r="G416" s="201" t="s">
        <v>272</v>
      </c>
      <c r="H416" s="202">
        <v>0.17399999999999999</v>
      </c>
      <c r="I416" s="203"/>
      <c r="J416" s="204">
        <f>ROUND(I416*H416,2)</f>
        <v>0</v>
      </c>
      <c r="K416" s="205"/>
      <c r="L416" s="44"/>
      <c r="M416" s="206" t="s">
        <v>19</v>
      </c>
      <c r="N416" s="207" t="s">
        <v>43</v>
      </c>
      <c r="O416" s="84"/>
      <c r="P416" s="208">
        <f>O416*H416</f>
        <v>0</v>
      </c>
      <c r="Q416" s="208">
        <v>0</v>
      </c>
      <c r="R416" s="208">
        <f>Q416*H416</f>
        <v>0</v>
      </c>
      <c r="S416" s="208">
        <v>0</v>
      </c>
      <c r="T416" s="209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10" t="s">
        <v>278</v>
      </c>
      <c r="AT416" s="210" t="s">
        <v>131</v>
      </c>
      <c r="AU416" s="210" t="s">
        <v>79</v>
      </c>
      <c r="AY416" s="17" t="s">
        <v>128</v>
      </c>
      <c r="BE416" s="211">
        <f>IF(N416="základní",J416,0)</f>
        <v>0</v>
      </c>
      <c r="BF416" s="211">
        <f>IF(N416="snížená",J416,0)</f>
        <v>0</v>
      </c>
      <c r="BG416" s="211">
        <f>IF(N416="zákl. přenesená",J416,0)</f>
        <v>0</v>
      </c>
      <c r="BH416" s="211">
        <f>IF(N416="sníž. přenesená",J416,0)</f>
        <v>0</v>
      </c>
      <c r="BI416" s="211">
        <f>IF(N416="nulová",J416,0)</f>
        <v>0</v>
      </c>
      <c r="BJ416" s="17" t="s">
        <v>77</v>
      </c>
      <c r="BK416" s="211">
        <f>ROUND(I416*H416,2)</f>
        <v>0</v>
      </c>
      <c r="BL416" s="17" t="s">
        <v>278</v>
      </c>
      <c r="BM416" s="210" t="s">
        <v>676</v>
      </c>
    </row>
    <row r="417" s="2" customFormat="1">
      <c r="A417" s="38"/>
      <c r="B417" s="39"/>
      <c r="C417" s="40"/>
      <c r="D417" s="212" t="s">
        <v>137</v>
      </c>
      <c r="E417" s="40"/>
      <c r="F417" s="213" t="s">
        <v>677</v>
      </c>
      <c r="G417" s="40"/>
      <c r="H417" s="40"/>
      <c r="I417" s="214"/>
      <c r="J417" s="40"/>
      <c r="K417" s="40"/>
      <c r="L417" s="44"/>
      <c r="M417" s="215"/>
      <c r="N417" s="216"/>
      <c r="O417" s="84"/>
      <c r="P417" s="84"/>
      <c r="Q417" s="84"/>
      <c r="R417" s="84"/>
      <c r="S417" s="84"/>
      <c r="T417" s="85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137</v>
      </c>
      <c r="AU417" s="17" t="s">
        <v>79</v>
      </c>
    </row>
    <row r="418" s="12" customFormat="1" ht="22.8" customHeight="1">
      <c r="A418" s="12"/>
      <c r="B418" s="182"/>
      <c r="C418" s="183"/>
      <c r="D418" s="184" t="s">
        <v>71</v>
      </c>
      <c r="E418" s="196" t="s">
        <v>678</v>
      </c>
      <c r="F418" s="196" t="s">
        <v>679</v>
      </c>
      <c r="G418" s="183"/>
      <c r="H418" s="183"/>
      <c r="I418" s="186"/>
      <c r="J418" s="197">
        <f>BK418</f>
        <v>0</v>
      </c>
      <c r="K418" s="183"/>
      <c r="L418" s="188"/>
      <c r="M418" s="189"/>
      <c r="N418" s="190"/>
      <c r="O418" s="190"/>
      <c r="P418" s="191">
        <f>SUM(P419:P423)</f>
        <v>0</v>
      </c>
      <c r="Q418" s="190"/>
      <c r="R418" s="191">
        <f>SUM(R419:R423)</f>
        <v>0.041327860000000001</v>
      </c>
      <c r="S418" s="190"/>
      <c r="T418" s="192">
        <f>SUM(T419:T423)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93" t="s">
        <v>79</v>
      </c>
      <c r="AT418" s="194" t="s">
        <v>71</v>
      </c>
      <c r="AU418" s="194" t="s">
        <v>77</v>
      </c>
      <c r="AY418" s="193" t="s">
        <v>128</v>
      </c>
      <c r="BK418" s="195">
        <f>SUM(BK419:BK423)</f>
        <v>0</v>
      </c>
    </row>
    <row r="419" s="2" customFormat="1" ht="24.15" customHeight="1">
      <c r="A419" s="38"/>
      <c r="B419" s="39"/>
      <c r="C419" s="198" t="s">
        <v>680</v>
      </c>
      <c r="D419" s="198" t="s">
        <v>131</v>
      </c>
      <c r="E419" s="199" t="s">
        <v>681</v>
      </c>
      <c r="F419" s="200" t="s">
        <v>682</v>
      </c>
      <c r="G419" s="201" t="s">
        <v>588</v>
      </c>
      <c r="H419" s="202">
        <v>1</v>
      </c>
      <c r="I419" s="203"/>
      <c r="J419" s="204">
        <f>ROUND(I419*H419,2)</f>
        <v>0</v>
      </c>
      <c r="K419" s="205"/>
      <c r="L419" s="44"/>
      <c r="M419" s="206" t="s">
        <v>19</v>
      </c>
      <c r="N419" s="207" t="s">
        <v>43</v>
      </c>
      <c r="O419" s="84"/>
      <c r="P419" s="208">
        <f>O419*H419</f>
        <v>0</v>
      </c>
      <c r="Q419" s="208">
        <v>0.041327860000000001</v>
      </c>
      <c r="R419" s="208">
        <f>Q419*H419</f>
        <v>0.041327860000000001</v>
      </c>
      <c r="S419" s="208">
        <v>0</v>
      </c>
      <c r="T419" s="209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0" t="s">
        <v>278</v>
      </c>
      <c r="AT419" s="210" t="s">
        <v>131</v>
      </c>
      <c r="AU419" s="210" t="s">
        <v>79</v>
      </c>
      <c r="AY419" s="17" t="s">
        <v>128</v>
      </c>
      <c r="BE419" s="211">
        <f>IF(N419="základní",J419,0)</f>
        <v>0</v>
      </c>
      <c r="BF419" s="211">
        <f>IF(N419="snížená",J419,0)</f>
        <v>0</v>
      </c>
      <c r="BG419" s="211">
        <f>IF(N419="zákl. přenesená",J419,0)</f>
        <v>0</v>
      </c>
      <c r="BH419" s="211">
        <f>IF(N419="sníž. přenesená",J419,0)</f>
        <v>0</v>
      </c>
      <c r="BI419" s="211">
        <f>IF(N419="nulová",J419,0)</f>
        <v>0</v>
      </c>
      <c r="BJ419" s="17" t="s">
        <v>77</v>
      </c>
      <c r="BK419" s="211">
        <f>ROUND(I419*H419,2)</f>
        <v>0</v>
      </c>
      <c r="BL419" s="17" t="s">
        <v>278</v>
      </c>
      <c r="BM419" s="210" t="s">
        <v>683</v>
      </c>
    </row>
    <row r="420" s="2" customFormat="1" ht="37.8" customHeight="1">
      <c r="A420" s="38"/>
      <c r="B420" s="39"/>
      <c r="C420" s="198" t="s">
        <v>684</v>
      </c>
      <c r="D420" s="198" t="s">
        <v>131</v>
      </c>
      <c r="E420" s="199" t="s">
        <v>685</v>
      </c>
      <c r="F420" s="200" t="s">
        <v>686</v>
      </c>
      <c r="G420" s="201" t="s">
        <v>272</v>
      </c>
      <c r="H420" s="202">
        <v>0.041000000000000002</v>
      </c>
      <c r="I420" s="203"/>
      <c r="J420" s="204">
        <f>ROUND(I420*H420,2)</f>
        <v>0</v>
      </c>
      <c r="K420" s="205"/>
      <c r="L420" s="44"/>
      <c r="M420" s="206" t="s">
        <v>19</v>
      </c>
      <c r="N420" s="207" t="s">
        <v>43</v>
      </c>
      <c r="O420" s="84"/>
      <c r="P420" s="208">
        <f>O420*H420</f>
        <v>0</v>
      </c>
      <c r="Q420" s="208">
        <v>0</v>
      </c>
      <c r="R420" s="208">
        <f>Q420*H420</f>
        <v>0</v>
      </c>
      <c r="S420" s="208">
        <v>0</v>
      </c>
      <c r="T420" s="209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10" t="s">
        <v>278</v>
      </c>
      <c r="AT420" s="210" t="s">
        <v>131</v>
      </c>
      <c r="AU420" s="210" t="s">
        <v>79</v>
      </c>
      <c r="AY420" s="17" t="s">
        <v>128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7" t="s">
        <v>77</v>
      </c>
      <c r="BK420" s="211">
        <f>ROUND(I420*H420,2)</f>
        <v>0</v>
      </c>
      <c r="BL420" s="17" t="s">
        <v>278</v>
      </c>
      <c r="BM420" s="210" t="s">
        <v>687</v>
      </c>
    </row>
    <row r="421" s="2" customFormat="1">
      <c r="A421" s="38"/>
      <c r="B421" s="39"/>
      <c r="C421" s="40"/>
      <c r="D421" s="212" t="s">
        <v>137</v>
      </c>
      <c r="E421" s="40"/>
      <c r="F421" s="213" t="s">
        <v>688</v>
      </c>
      <c r="G421" s="40"/>
      <c r="H421" s="40"/>
      <c r="I421" s="214"/>
      <c r="J421" s="40"/>
      <c r="K421" s="40"/>
      <c r="L421" s="44"/>
      <c r="M421" s="215"/>
      <c r="N421" s="216"/>
      <c r="O421" s="84"/>
      <c r="P421" s="84"/>
      <c r="Q421" s="84"/>
      <c r="R421" s="84"/>
      <c r="S421" s="84"/>
      <c r="T421" s="85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137</v>
      </c>
      <c r="AU421" s="17" t="s">
        <v>79</v>
      </c>
    </row>
    <row r="422" s="2" customFormat="1" ht="49.05" customHeight="1">
      <c r="A422" s="38"/>
      <c r="B422" s="39"/>
      <c r="C422" s="198" t="s">
        <v>689</v>
      </c>
      <c r="D422" s="198" t="s">
        <v>131</v>
      </c>
      <c r="E422" s="199" t="s">
        <v>690</v>
      </c>
      <c r="F422" s="200" t="s">
        <v>691</v>
      </c>
      <c r="G422" s="201" t="s">
        <v>272</v>
      </c>
      <c r="H422" s="202">
        <v>0.041000000000000002</v>
      </c>
      <c r="I422" s="203"/>
      <c r="J422" s="204">
        <f>ROUND(I422*H422,2)</f>
        <v>0</v>
      </c>
      <c r="K422" s="205"/>
      <c r="L422" s="44"/>
      <c r="M422" s="206" t="s">
        <v>19</v>
      </c>
      <c r="N422" s="207" t="s">
        <v>43</v>
      </c>
      <c r="O422" s="84"/>
      <c r="P422" s="208">
        <f>O422*H422</f>
        <v>0</v>
      </c>
      <c r="Q422" s="208">
        <v>0</v>
      </c>
      <c r="R422" s="208">
        <f>Q422*H422</f>
        <v>0</v>
      </c>
      <c r="S422" s="208">
        <v>0</v>
      </c>
      <c r="T422" s="209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10" t="s">
        <v>278</v>
      </c>
      <c r="AT422" s="210" t="s">
        <v>131</v>
      </c>
      <c r="AU422" s="210" t="s">
        <v>79</v>
      </c>
      <c r="AY422" s="17" t="s">
        <v>128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17" t="s">
        <v>77</v>
      </c>
      <c r="BK422" s="211">
        <f>ROUND(I422*H422,2)</f>
        <v>0</v>
      </c>
      <c r="BL422" s="17" t="s">
        <v>278</v>
      </c>
      <c r="BM422" s="210" t="s">
        <v>692</v>
      </c>
    </row>
    <row r="423" s="2" customFormat="1">
      <c r="A423" s="38"/>
      <c r="B423" s="39"/>
      <c r="C423" s="40"/>
      <c r="D423" s="212" t="s">
        <v>137</v>
      </c>
      <c r="E423" s="40"/>
      <c r="F423" s="213" t="s">
        <v>693</v>
      </c>
      <c r="G423" s="40"/>
      <c r="H423" s="40"/>
      <c r="I423" s="214"/>
      <c r="J423" s="40"/>
      <c r="K423" s="40"/>
      <c r="L423" s="44"/>
      <c r="M423" s="215"/>
      <c r="N423" s="216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137</v>
      </c>
      <c r="AU423" s="17" t="s">
        <v>79</v>
      </c>
    </row>
    <row r="424" s="12" customFormat="1" ht="22.8" customHeight="1">
      <c r="A424" s="12"/>
      <c r="B424" s="182"/>
      <c r="C424" s="183"/>
      <c r="D424" s="184" t="s">
        <v>71</v>
      </c>
      <c r="E424" s="196" t="s">
        <v>694</v>
      </c>
      <c r="F424" s="196" t="s">
        <v>695</v>
      </c>
      <c r="G424" s="183"/>
      <c r="H424" s="183"/>
      <c r="I424" s="186"/>
      <c r="J424" s="197">
        <f>BK424</f>
        <v>0</v>
      </c>
      <c r="K424" s="183"/>
      <c r="L424" s="188"/>
      <c r="M424" s="189"/>
      <c r="N424" s="190"/>
      <c r="O424" s="190"/>
      <c r="P424" s="191">
        <f>SUM(P425:P444)</f>
        <v>0</v>
      </c>
      <c r="Q424" s="190"/>
      <c r="R424" s="191">
        <f>SUM(R425:R444)</f>
        <v>0.099659270000000008</v>
      </c>
      <c r="S424" s="190"/>
      <c r="T424" s="192">
        <f>SUM(T425:T444)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193" t="s">
        <v>79</v>
      </c>
      <c r="AT424" s="194" t="s">
        <v>71</v>
      </c>
      <c r="AU424" s="194" t="s">
        <v>77</v>
      </c>
      <c r="AY424" s="193" t="s">
        <v>128</v>
      </c>
      <c r="BK424" s="195">
        <f>SUM(BK425:BK444)</f>
        <v>0</v>
      </c>
    </row>
    <row r="425" s="2" customFormat="1" ht="24.15" customHeight="1">
      <c r="A425" s="38"/>
      <c r="B425" s="39"/>
      <c r="C425" s="198" t="s">
        <v>696</v>
      </c>
      <c r="D425" s="198" t="s">
        <v>131</v>
      </c>
      <c r="E425" s="199" t="s">
        <v>697</v>
      </c>
      <c r="F425" s="200" t="s">
        <v>698</v>
      </c>
      <c r="G425" s="201" t="s">
        <v>161</v>
      </c>
      <c r="H425" s="202">
        <v>50</v>
      </c>
      <c r="I425" s="203"/>
      <c r="J425" s="204">
        <f>ROUND(I425*H425,2)</f>
        <v>0</v>
      </c>
      <c r="K425" s="205"/>
      <c r="L425" s="44"/>
      <c r="M425" s="206" t="s">
        <v>19</v>
      </c>
      <c r="N425" s="207" t="s">
        <v>43</v>
      </c>
      <c r="O425" s="84"/>
      <c r="P425" s="208">
        <f>O425*H425</f>
        <v>0</v>
      </c>
      <c r="Q425" s="208">
        <v>0.00047080000000000001</v>
      </c>
      <c r="R425" s="208">
        <f>Q425*H425</f>
        <v>0.023540000000000002</v>
      </c>
      <c r="S425" s="208">
        <v>0</v>
      </c>
      <c r="T425" s="209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0" t="s">
        <v>278</v>
      </c>
      <c r="AT425" s="210" t="s">
        <v>131</v>
      </c>
      <c r="AU425" s="210" t="s">
        <v>79</v>
      </c>
      <c r="AY425" s="17" t="s">
        <v>128</v>
      </c>
      <c r="BE425" s="211">
        <f>IF(N425="základní",J425,0)</f>
        <v>0</v>
      </c>
      <c r="BF425" s="211">
        <f>IF(N425="snížená",J425,0)</f>
        <v>0</v>
      </c>
      <c r="BG425" s="211">
        <f>IF(N425="zákl. přenesená",J425,0)</f>
        <v>0</v>
      </c>
      <c r="BH425" s="211">
        <f>IF(N425="sníž. přenesená",J425,0)</f>
        <v>0</v>
      </c>
      <c r="BI425" s="211">
        <f>IF(N425="nulová",J425,0)</f>
        <v>0</v>
      </c>
      <c r="BJ425" s="17" t="s">
        <v>77</v>
      </c>
      <c r="BK425" s="211">
        <f>ROUND(I425*H425,2)</f>
        <v>0</v>
      </c>
      <c r="BL425" s="17" t="s">
        <v>278</v>
      </c>
      <c r="BM425" s="210" t="s">
        <v>699</v>
      </c>
    </row>
    <row r="426" s="2" customFormat="1">
      <c r="A426" s="38"/>
      <c r="B426" s="39"/>
      <c r="C426" s="40"/>
      <c r="D426" s="212" t="s">
        <v>137</v>
      </c>
      <c r="E426" s="40"/>
      <c r="F426" s="213" t="s">
        <v>700</v>
      </c>
      <c r="G426" s="40"/>
      <c r="H426" s="40"/>
      <c r="I426" s="214"/>
      <c r="J426" s="40"/>
      <c r="K426" s="40"/>
      <c r="L426" s="44"/>
      <c r="M426" s="215"/>
      <c r="N426" s="216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137</v>
      </c>
      <c r="AU426" s="17" t="s">
        <v>79</v>
      </c>
    </row>
    <row r="427" s="2" customFormat="1" ht="24.15" customHeight="1">
      <c r="A427" s="38"/>
      <c r="B427" s="39"/>
      <c r="C427" s="198" t="s">
        <v>701</v>
      </c>
      <c r="D427" s="198" t="s">
        <v>131</v>
      </c>
      <c r="E427" s="199" t="s">
        <v>702</v>
      </c>
      <c r="F427" s="200" t="s">
        <v>703</v>
      </c>
      <c r="G427" s="201" t="s">
        <v>161</v>
      </c>
      <c r="H427" s="202">
        <v>36</v>
      </c>
      <c r="I427" s="203"/>
      <c r="J427" s="204">
        <f>ROUND(I427*H427,2)</f>
        <v>0</v>
      </c>
      <c r="K427" s="205"/>
      <c r="L427" s="44"/>
      <c r="M427" s="206" t="s">
        <v>19</v>
      </c>
      <c r="N427" s="207" t="s">
        <v>43</v>
      </c>
      <c r="O427" s="84"/>
      <c r="P427" s="208">
        <f>O427*H427</f>
        <v>0</v>
      </c>
      <c r="Q427" s="208">
        <v>0.00057593499999999997</v>
      </c>
      <c r="R427" s="208">
        <f>Q427*H427</f>
        <v>0.020733659999999998</v>
      </c>
      <c r="S427" s="208">
        <v>0</v>
      </c>
      <c r="T427" s="209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10" t="s">
        <v>278</v>
      </c>
      <c r="AT427" s="210" t="s">
        <v>131</v>
      </c>
      <c r="AU427" s="210" t="s">
        <v>79</v>
      </c>
      <c r="AY427" s="17" t="s">
        <v>128</v>
      </c>
      <c r="BE427" s="211">
        <f>IF(N427="základní",J427,0)</f>
        <v>0</v>
      </c>
      <c r="BF427" s="211">
        <f>IF(N427="snížená",J427,0)</f>
        <v>0</v>
      </c>
      <c r="BG427" s="211">
        <f>IF(N427="zákl. přenesená",J427,0)</f>
        <v>0</v>
      </c>
      <c r="BH427" s="211">
        <f>IF(N427="sníž. přenesená",J427,0)</f>
        <v>0</v>
      </c>
      <c r="BI427" s="211">
        <f>IF(N427="nulová",J427,0)</f>
        <v>0</v>
      </c>
      <c r="BJ427" s="17" t="s">
        <v>77</v>
      </c>
      <c r="BK427" s="211">
        <f>ROUND(I427*H427,2)</f>
        <v>0</v>
      </c>
      <c r="BL427" s="17" t="s">
        <v>278</v>
      </c>
      <c r="BM427" s="210" t="s">
        <v>704</v>
      </c>
    </row>
    <row r="428" s="2" customFormat="1">
      <c r="A428" s="38"/>
      <c r="B428" s="39"/>
      <c r="C428" s="40"/>
      <c r="D428" s="212" t="s">
        <v>137</v>
      </c>
      <c r="E428" s="40"/>
      <c r="F428" s="213" t="s">
        <v>705</v>
      </c>
      <c r="G428" s="40"/>
      <c r="H428" s="40"/>
      <c r="I428" s="214"/>
      <c r="J428" s="40"/>
      <c r="K428" s="40"/>
      <c r="L428" s="44"/>
      <c r="M428" s="215"/>
      <c r="N428" s="216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137</v>
      </c>
      <c r="AU428" s="17" t="s">
        <v>79</v>
      </c>
    </row>
    <row r="429" s="2" customFormat="1" ht="24.15" customHeight="1">
      <c r="A429" s="38"/>
      <c r="B429" s="39"/>
      <c r="C429" s="198" t="s">
        <v>706</v>
      </c>
      <c r="D429" s="198" t="s">
        <v>131</v>
      </c>
      <c r="E429" s="199" t="s">
        <v>707</v>
      </c>
      <c r="F429" s="200" t="s">
        <v>708</v>
      </c>
      <c r="G429" s="201" t="s">
        <v>161</v>
      </c>
      <c r="H429" s="202">
        <v>60</v>
      </c>
      <c r="I429" s="203"/>
      <c r="J429" s="204">
        <f>ROUND(I429*H429,2)</f>
        <v>0</v>
      </c>
      <c r="K429" s="205"/>
      <c r="L429" s="44"/>
      <c r="M429" s="206" t="s">
        <v>19</v>
      </c>
      <c r="N429" s="207" t="s">
        <v>43</v>
      </c>
      <c r="O429" s="84"/>
      <c r="P429" s="208">
        <f>O429*H429</f>
        <v>0</v>
      </c>
      <c r="Q429" s="208">
        <v>0.00073233499999999997</v>
      </c>
      <c r="R429" s="208">
        <f>Q429*H429</f>
        <v>0.043940099999999996</v>
      </c>
      <c r="S429" s="208">
        <v>0</v>
      </c>
      <c r="T429" s="209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10" t="s">
        <v>278</v>
      </c>
      <c r="AT429" s="210" t="s">
        <v>131</v>
      </c>
      <c r="AU429" s="210" t="s">
        <v>79</v>
      </c>
      <c r="AY429" s="17" t="s">
        <v>128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17" t="s">
        <v>77</v>
      </c>
      <c r="BK429" s="211">
        <f>ROUND(I429*H429,2)</f>
        <v>0</v>
      </c>
      <c r="BL429" s="17" t="s">
        <v>278</v>
      </c>
      <c r="BM429" s="210" t="s">
        <v>709</v>
      </c>
    </row>
    <row r="430" s="2" customFormat="1">
      <c r="A430" s="38"/>
      <c r="B430" s="39"/>
      <c r="C430" s="40"/>
      <c r="D430" s="212" t="s">
        <v>137</v>
      </c>
      <c r="E430" s="40"/>
      <c r="F430" s="213" t="s">
        <v>710</v>
      </c>
      <c r="G430" s="40"/>
      <c r="H430" s="40"/>
      <c r="I430" s="214"/>
      <c r="J430" s="40"/>
      <c r="K430" s="40"/>
      <c r="L430" s="44"/>
      <c r="M430" s="215"/>
      <c r="N430" s="216"/>
      <c r="O430" s="84"/>
      <c r="P430" s="84"/>
      <c r="Q430" s="84"/>
      <c r="R430" s="84"/>
      <c r="S430" s="84"/>
      <c r="T430" s="85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137</v>
      </c>
      <c r="AU430" s="17" t="s">
        <v>79</v>
      </c>
    </row>
    <row r="431" s="2" customFormat="1" ht="24.15" customHeight="1">
      <c r="A431" s="38"/>
      <c r="B431" s="39"/>
      <c r="C431" s="198" t="s">
        <v>711</v>
      </c>
      <c r="D431" s="198" t="s">
        <v>131</v>
      </c>
      <c r="E431" s="199" t="s">
        <v>712</v>
      </c>
      <c r="F431" s="200" t="s">
        <v>713</v>
      </c>
      <c r="G431" s="201" t="s">
        <v>134</v>
      </c>
      <c r="H431" s="202">
        <v>1</v>
      </c>
      <c r="I431" s="203"/>
      <c r="J431" s="204">
        <f>ROUND(I431*H431,2)</f>
        <v>0</v>
      </c>
      <c r="K431" s="205"/>
      <c r="L431" s="44"/>
      <c r="M431" s="206" t="s">
        <v>19</v>
      </c>
      <c r="N431" s="207" t="s">
        <v>43</v>
      </c>
      <c r="O431" s="84"/>
      <c r="P431" s="208">
        <f>O431*H431</f>
        <v>0</v>
      </c>
      <c r="Q431" s="208">
        <v>0.00015547</v>
      </c>
      <c r="R431" s="208">
        <f>Q431*H431</f>
        <v>0.00015547</v>
      </c>
      <c r="S431" s="208">
        <v>0</v>
      </c>
      <c r="T431" s="209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10" t="s">
        <v>278</v>
      </c>
      <c r="AT431" s="210" t="s">
        <v>131</v>
      </c>
      <c r="AU431" s="210" t="s">
        <v>79</v>
      </c>
      <c r="AY431" s="17" t="s">
        <v>128</v>
      </c>
      <c r="BE431" s="211">
        <f>IF(N431="základní",J431,0)</f>
        <v>0</v>
      </c>
      <c r="BF431" s="211">
        <f>IF(N431="snížená",J431,0)</f>
        <v>0</v>
      </c>
      <c r="BG431" s="211">
        <f>IF(N431="zákl. přenesená",J431,0)</f>
        <v>0</v>
      </c>
      <c r="BH431" s="211">
        <f>IF(N431="sníž. přenesená",J431,0)</f>
        <v>0</v>
      </c>
      <c r="BI431" s="211">
        <f>IF(N431="nulová",J431,0)</f>
        <v>0</v>
      </c>
      <c r="BJ431" s="17" t="s">
        <v>77</v>
      </c>
      <c r="BK431" s="211">
        <f>ROUND(I431*H431,2)</f>
        <v>0</v>
      </c>
      <c r="BL431" s="17" t="s">
        <v>278</v>
      </c>
      <c r="BM431" s="210" t="s">
        <v>714</v>
      </c>
    </row>
    <row r="432" s="2" customFormat="1">
      <c r="A432" s="38"/>
      <c r="B432" s="39"/>
      <c r="C432" s="40"/>
      <c r="D432" s="212" t="s">
        <v>137</v>
      </c>
      <c r="E432" s="40"/>
      <c r="F432" s="213" t="s">
        <v>715</v>
      </c>
      <c r="G432" s="40"/>
      <c r="H432" s="40"/>
      <c r="I432" s="214"/>
      <c r="J432" s="40"/>
      <c r="K432" s="40"/>
      <c r="L432" s="44"/>
      <c r="M432" s="215"/>
      <c r="N432" s="216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137</v>
      </c>
      <c r="AU432" s="17" t="s">
        <v>79</v>
      </c>
    </row>
    <row r="433" s="2" customFormat="1" ht="24.15" customHeight="1">
      <c r="A433" s="38"/>
      <c r="B433" s="39"/>
      <c r="C433" s="198" t="s">
        <v>716</v>
      </c>
      <c r="D433" s="198" t="s">
        <v>131</v>
      </c>
      <c r="E433" s="199" t="s">
        <v>717</v>
      </c>
      <c r="F433" s="200" t="s">
        <v>718</v>
      </c>
      <c r="G433" s="201" t="s">
        <v>134</v>
      </c>
      <c r="H433" s="202">
        <v>2</v>
      </c>
      <c r="I433" s="203"/>
      <c r="J433" s="204">
        <f>ROUND(I433*H433,2)</f>
        <v>0</v>
      </c>
      <c r="K433" s="205"/>
      <c r="L433" s="44"/>
      <c r="M433" s="206" t="s">
        <v>19</v>
      </c>
      <c r="N433" s="207" t="s">
        <v>43</v>
      </c>
      <c r="O433" s="84"/>
      <c r="P433" s="208">
        <f>O433*H433</f>
        <v>0</v>
      </c>
      <c r="Q433" s="208">
        <v>0.00023955999999999999</v>
      </c>
      <c r="R433" s="208">
        <f>Q433*H433</f>
        <v>0.00047911999999999998</v>
      </c>
      <c r="S433" s="208">
        <v>0</v>
      </c>
      <c r="T433" s="209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10" t="s">
        <v>278</v>
      </c>
      <c r="AT433" s="210" t="s">
        <v>131</v>
      </c>
      <c r="AU433" s="210" t="s">
        <v>79</v>
      </c>
      <c r="AY433" s="17" t="s">
        <v>128</v>
      </c>
      <c r="BE433" s="211">
        <f>IF(N433="základní",J433,0)</f>
        <v>0</v>
      </c>
      <c r="BF433" s="211">
        <f>IF(N433="snížená",J433,0)</f>
        <v>0</v>
      </c>
      <c r="BG433" s="211">
        <f>IF(N433="zákl. přenesená",J433,0)</f>
        <v>0</v>
      </c>
      <c r="BH433" s="211">
        <f>IF(N433="sníž. přenesená",J433,0)</f>
        <v>0</v>
      </c>
      <c r="BI433" s="211">
        <f>IF(N433="nulová",J433,0)</f>
        <v>0</v>
      </c>
      <c r="BJ433" s="17" t="s">
        <v>77</v>
      </c>
      <c r="BK433" s="211">
        <f>ROUND(I433*H433,2)</f>
        <v>0</v>
      </c>
      <c r="BL433" s="17" t="s">
        <v>278</v>
      </c>
      <c r="BM433" s="210" t="s">
        <v>719</v>
      </c>
    </row>
    <row r="434" s="2" customFormat="1">
      <c r="A434" s="38"/>
      <c r="B434" s="39"/>
      <c r="C434" s="40"/>
      <c r="D434" s="212" t="s">
        <v>137</v>
      </c>
      <c r="E434" s="40"/>
      <c r="F434" s="213" t="s">
        <v>720</v>
      </c>
      <c r="G434" s="40"/>
      <c r="H434" s="40"/>
      <c r="I434" s="214"/>
      <c r="J434" s="40"/>
      <c r="K434" s="40"/>
      <c r="L434" s="44"/>
      <c r="M434" s="215"/>
      <c r="N434" s="216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137</v>
      </c>
      <c r="AU434" s="17" t="s">
        <v>79</v>
      </c>
    </row>
    <row r="435" s="2" customFormat="1" ht="24.15" customHeight="1">
      <c r="A435" s="38"/>
      <c r="B435" s="39"/>
      <c r="C435" s="198" t="s">
        <v>721</v>
      </c>
      <c r="D435" s="198" t="s">
        <v>131</v>
      </c>
      <c r="E435" s="199" t="s">
        <v>722</v>
      </c>
      <c r="F435" s="200" t="s">
        <v>723</v>
      </c>
      <c r="G435" s="201" t="s">
        <v>161</v>
      </c>
      <c r="H435" s="202">
        <v>146</v>
      </c>
      <c r="I435" s="203"/>
      <c r="J435" s="204">
        <f>ROUND(I435*H435,2)</f>
        <v>0</v>
      </c>
      <c r="K435" s="205"/>
      <c r="L435" s="44"/>
      <c r="M435" s="206" t="s">
        <v>19</v>
      </c>
      <c r="N435" s="207" t="s">
        <v>43</v>
      </c>
      <c r="O435" s="84"/>
      <c r="P435" s="208">
        <f>O435*H435</f>
        <v>0</v>
      </c>
      <c r="Q435" s="208">
        <v>0</v>
      </c>
      <c r="R435" s="208">
        <f>Q435*H435</f>
        <v>0</v>
      </c>
      <c r="S435" s="208">
        <v>0</v>
      </c>
      <c r="T435" s="209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0" t="s">
        <v>278</v>
      </c>
      <c r="AT435" s="210" t="s">
        <v>131</v>
      </c>
      <c r="AU435" s="210" t="s">
        <v>79</v>
      </c>
      <c r="AY435" s="17" t="s">
        <v>128</v>
      </c>
      <c r="BE435" s="211">
        <f>IF(N435="základní",J435,0)</f>
        <v>0</v>
      </c>
      <c r="BF435" s="211">
        <f>IF(N435="snížená",J435,0)</f>
        <v>0</v>
      </c>
      <c r="BG435" s="211">
        <f>IF(N435="zákl. přenesená",J435,0)</f>
        <v>0</v>
      </c>
      <c r="BH435" s="211">
        <f>IF(N435="sníž. přenesená",J435,0)</f>
        <v>0</v>
      </c>
      <c r="BI435" s="211">
        <f>IF(N435="nulová",J435,0)</f>
        <v>0</v>
      </c>
      <c r="BJ435" s="17" t="s">
        <v>77</v>
      </c>
      <c r="BK435" s="211">
        <f>ROUND(I435*H435,2)</f>
        <v>0</v>
      </c>
      <c r="BL435" s="17" t="s">
        <v>278</v>
      </c>
      <c r="BM435" s="210" t="s">
        <v>724</v>
      </c>
    </row>
    <row r="436" s="2" customFormat="1">
      <c r="A436" s="38"/>
      <c r="B436" s="39"/>
      <c r="C436" s="40"/>
      <c r="D436" s="212" t="s">
        <v>137</v>
      </c>
      <c r="E436" s="40"/>
      <c r="F436" s="213" t="s">
        <v>725</v>
      </c>
      <c r="G436" s="40"/>
      <c r="H436" s="40"/>
      <c r="I436" s="214"/>
      <c r="J436" s="40"/>
      <c r="K436" s="40"/>
      <c r="L436" s="44"/>
      <c r="M436" s="215"/>
      <c r="N436" s="216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137</v>
      </c>
      <c r="AU436" s="17" t="s">
        <v>79</v>
      </c>
    </row>
    <row r="437" s="2" customFormat="1" ht="24.15" customHeight="1">
      <c r="A437" s="38"/>
      <c r="B437" s="39"/>
      <c r="C437" s="198" t="s">
        <v>726</v>
      </c>
      <c r="D437" s="198" t="s">
        <v>131</v>
      </c>
      <c r="E437" s="199" t="s">
        <v>727</v>
      </c>
      <c r="F437" s="200" t="s">
        <v>728</v>
      </c>
      <c r="G437" s="201" t="s">
        <v>134</v>
      </c>
      <c r="H437" s="202">
        <v>2</v>
      </c>
      <c r="I437" s="203"/>
      <c r="J437" s="204">
        <f>ROUND(I437*H437,2)</f>
        <v>0</v>
      </c>
      <c r="K437" s="205"/>
      <c r="L437" s="44"/>
      <c r="M437" s="206" t="s">
        <v>19</v>
      </c>
      <c r="N437" s="207" t="s">
        <v>43</v>
      </c>
      <c r="O437" s="84"/>
      <c r="P437" s="208">
        <f>O437*H437</f>
        <v>0</v>
      </c>
      <c r="Q437" s="208">
        <v>1.368E-05</v>
      </c>
      <c r="R437" s="208">
        <f>Q437*H437</f>
        <v>2.7359999999999999E-05</v>
      </c>
      <c r="S437" s="208">
        <v>0</v>
      </c>
      <c r="T437" s="209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10" t="s">
        <v>278</v>
      </c>
      <c r="AT437" s="210" t="s">
        <v>131</v>
      </c>
      <c r="AU437" s="210" t="s">
        <v>79</v>
      </c>
      <c r="AY437" s="17" t="s">
        <v>128</v>
      </c>
      <c r="BE437" s="211">
        <f>IF(N437="základní",J437,0)</f>
        <v>0</v>
      </c>
      <c r="BF437" s="211">
        <f>IF(N437="snížená",J437,0)</f>
        <v>0</v>
      </c>
      <c r="BG437" s="211">
        <f>IF(N437="zákl. přenesená",J437,0)</f>
        <v>0</v>
      </c>
      <c r="BH437" s="211">
        <f>IF(N437="sníž. přenesená",J437,0)</f>
        <v>0</v>
      </c>
      <c r="BI437" s="211">
        <f>IF(N437="nulová",J437,0)</f>
        <v>0</v>
      </c>
      <c r="BJ437" s="17" t="s">
        <v>77</v>
      </c>
      <c r="BK437" s="211">
        <f>ROUND(I437*H437,2)</f>
        <v>0</v>
      </c>
      <c r="BL437" s="17" t="s">
        <v>278</v>
      </c>
      <c r="BM437" s="210" t="s">
        <v>729</v>
      </c>
    </row>
    <row r="438" s="2" customFormat="1">
      <c r="A438" s="38"/>
      <c r="B438" s="39"/>
      <c r="C438" s="40"/>
      <c r="D438" s="212" t="s">
        <v>137</v>
      </c>
      <c r="E438" s="40"/>
      <c r="F438" s="213" t="s">
        <v>730</v>
      </c>
      <c r="G438" s="40"/>
      <c r="H438" s="40"/>
      <c r="I438" s="214"/>
      <c r="J438" s="40"/>
      <c r="K438" s="40"/>
      <c r="L438" s="44"/>
      <c r="M438" s="215"/>
      <c r="N438" s="216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137</v>
      </c>
      <c r="AU438" s="17" t="s">
        <v>79</v>
      </c>
    </row>
    <row r="439" s="2" customFormat="1" ht="55.5" customHeight="1">
      <c r="A439" s="38"/>
      <c r="B439" s="39"/>
      <c r="C439" s="198" t="s">
        <v>731</v>
      </c>
      <c r="D439" s="198" t="s">
        <v>131</v>
      </c>
      <c r="E439" s="199" t="s">
        <v>732</v>
      </c>
      <c r="F439" s="200" t="s">
        <v>733</v>
      </c>
      <c r="G439" s="201" t="s">
        <v>161</v>
      </c>
      <c r="H439" s="202">
        <v>146</v>
      </c>
      <c r="I439" s="203"/>
      <c r="J439" s="204">
        <f>ROUND(I439*H439,2)</f>
        <v>0</v>
      </c>
      <c r="K439" s="205"/>
      <c r="L439" s="44"/>
      <c r="M439" s="206" t="s">
        <v>19</v>
      </c>
      <c r="N439" s="207" t="s">
        <v>43</v>
      </c>
      <c r="O439" s="84"/>
      <c r="P439" s="208">
        <f>O439*H439</f>
        <v>0</v>
      </c>
      <c r="Q439" s="208">
        <v>7.3860000000000001E-05</v>
      </c>
      <c r="R439" s="208">
        <f>Q439*H439</f>
        <v>0.010783559999999999</v>
      </c>
      <c r="S439" s="208">
        <v>0</v>
      </c>
      <c r="T439" s="209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10" t="s">
        <v>278</v>
      </c>
      <c r="AT439" s="210" t="s">
        <v>131</v>
      </c>
      <c r="AU439" s="210" t="s">
        <v>79</v>
      </c>
      <c r="AY439" s="17" t="s">
        <v>128</v>
      </c>
      <c r="BE439" s="211">
        <f>IF(N439="základní",J439,0)</f>
        <v>0</v>
      </c>
      <c r="BF439" s="211">
        <f>IF(N439="snížená",J439,0)</f>
        <v>0</v>
      </c>
      <c r="BG439" s="211">
        <f>IF(N439="zákl. přenesená",J439,0)</f>
        <v>0</v>
      </c>
      <c r="BH439" s="211">
        <f>IF(N439="sníž. přenesená",J439,0)</f>
        <v>0</v>
      </c>
      <c r="BI439" s="211">
        <f>IF(N439="nulová",J439,0)</f>
        <v>0</v>
      </c>
      <c r="BJ439" s="17" t="s">
        <v>77</v>
      </c>
      <c r="BK439" s="211">
        <f>ROUND(I439*H439,2)</f>
        <v>0</v>
      </c>
      <c r="BL439" s="17" t="s">
        <v>278</v>
      </c>
      <c r="BM439" s="210" t="s">
        <v>734</v>
      </c>
    </row>
    <row r="440" s="2" customFormat="1">
      <c r="A440" s="38"/>
      <c r="B440" s="39"/>
      <c r="C440" s="40"/>
      <c r="D440" s="212" t="s">
        <v>137</v>
      </c>
      <c r="E440" s="40"/>
      <c r="F440" s="213" t="s">
        <v>735</v>
      </c>
      <c r="G440" s="40"/>
      <c r="H440" s="40"/>
      <c r="I440" s="214"/>
      <c r="J440" s="40"/>
      <c r="K440" s="40"/>
      <c r="L440" s="44"/>
      <c r="M440" s="215"/>
      <c r="N440" s="216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137</v>
      </c>
      <c r="AU440" s="17" t="s">
        <v>79</v>
      </c>
    </row>
    <row r="441" s="2" customFormat="1" ht="44.25" customHeight="1">
      <c r="A441" s="38"/>
      <c r="B441" s="39"/>
      <c r="C441" s="198" t="s">
        <v>736</v>
      </c>
      <c r="D441" s="198" t="s">
        <v>131</v>
      </c>
      <c r="E441" s="199" t="s">
        <v>737</v>
      </c>
      <c r="F441" s="200" t="s">
        <v>738</v>
      </c>
      <c r="G441" s="201" t="s">
        <v>272</v>
      </c>
      <c r="H441" s="202">
        <v>0.10000000000000001</v>
      </c>
      <c r="I441" s="203"/>
      <c r="J441" s="204">
        <f>ROUND(I441*H441,2)</f>
        <v>0</v>
      </c>
      <c r="K441" s="205"/>
      <c r="L441" s="44"/>
      <c r="M441" s="206" t="s">
        <v>19</v>
      </c>
      <c r="N441" s="207" t="s">
        <v>43</v>
      </c>
      <c r="O441" s="84"/>
      <c r="P441" s="208">
        <f>O441*H441</f>
        <v>0</v>
      </c>
      <c r="Q441" s="208">
        <v>0</v>
      </c>
      <c r="R441" s="208">
        <f>Q441*H441</f>
        <v>0</v>
      </c>
      <c r="S441" s="208">
        <v>0</v>
      </c>
      <c r="T441" s="209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10" t="s">
        <v>278</v>
      </c>
      <c r="AT441" s="210" t="s">
        <v>131</v>
      </c>
      <c r="AU441" s="210" t="s">
        <v>79</v>
      </c>
      <c r="AY441" s="17" t="s">
        <v>128</v>
      </c>
      <c r="BE441" s="211">
        <f>IF(N441="základní",J441,0)</f>
        <v>0</v>
      </c>
      <c r="BF441" s="211">
        <f>IF(N441="snížená",J441,0)</f>
        <v>0</v>
      </c>
      <c r="BG441" s="211">
        <f>IF(N441="zákl. přenesená",J441,0)</f>
        <v>0</v>
      </c>
      <c r="BH441" s="211">
        <f>IF(N441="sníž. přenesená",J441,0)</f>
        <v>0</v>
      </c>
      <c r="BI441" s="211">
        <f>IF(N441="nulová",J441,0)</f>
        <v>0</v>
      </c>
      <c r="BJ441" s="17" t="s">
        <v>77</v>
      </c>
      <c r="BK441" s="211">
        <f>ROUND(I441*H441,2)</f>
        <v>0</v>
      </c>
      <c r="BL441" s="17" t="s">
        <v>278</v>
      </c>
      <c r="BM441" s="210" t="s">
        <v>739</v>
      </c>
    </row>
    <row r="442" s="2" customFormat="1">
      <c r="A442" s="38"/>
      <c r="B442" s="39"/>
      <c r="C442" s="40"/>
      <c r="D442" s="212" t="s">
        <v>137</v>
      </c>
      <c r="E442" s="40"/>
      <c r="F442" s="213" t="s">
        <v>740</v>
      </c>
      <c r="G442" s="40"/>
      <c r="H442" s="40"/>
      <c r="I442" s="214"/>
      <c r="J442" s="40"/>
      <c r="K442" s="40"/>
      <c r="L442" s="44"/>
      <c r="M442" s="215"/>
      <c r="N442" s="216"/>
      <c r="O442" s="84"/>
      <c r="P442" s="84"/>
      <c r="Q442" s="84"/>
      <c r="R442" s="84"/>
      <c r="S442" s="84"/>
      <c r="T442" s="85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7" t="s">
        <v>137</v>
      </c>
      <c r="AU442" s="17" t="s">
        <v>79</v>
      </c>
    </row>
    <row r="443" s="2" customFormat="1" ht="49.05" customHeight="1">
      <c r="A443" s="38"/>
      <c r="B443" s="39"/>
      <c r="C443" s="198" t="s">
        <v>741</v>
      </c>
      <c r="D443" s="198" t="s">
        <v>131</v>
      </c>
      <c r="E443" s="199" t="s">
        <v>742</v>
      </c>
      <c r="F443" s="200" t="s">
        <v>743</v>
      </c>
      <c r="G443" s="201" t="s">
        <v>272</v>
      </c>
      <c r="H443" s="202">
        <v>0.10000000000000001</v>
      </c>
      <c r="I443" s="203"/>
      <c r="J443" s="204">
        <f>ROUND(I443*H443,2)</f>
        <v>0</v>
      </c>
      <c r="K443" s="205"/>
      <c r="L443" s="44"/>
      <c r="M443" s="206" t="s">
        <v>19</v>
      </c>
      <c r="N443" s="207" t="s">
        <v>43</v>
      </c>
      <c r="O443" s="84"/>
      <c r="P443" s="208">
        <f>O443*H443</f>
        <v>0</v>
      </c>
      <c r="Q443" s="208">
        <v>0</v>
      </c>
      <c r="R443" s="208">
        <f>Q443*H443</f>
        <v>0</v>
      </c>
      <c r="S443" s="208">
        <v>0</v>
      </c>
      <c r="T443" s="209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10" t="s">
        <v>278</v>
      </c>
      <c r="AT443" s="210" t="s">
        <v>131</v>
      </c>
      <c r="AU443" s="210" t="s">
        <v>79</v>
      </c>
      <c r="AY443" s="17" t="s">
        <v>128</v>
      </c>
      <c r="BE443" s="211">
        <f>IF(N443="základní",J443,0)</f>
        <v>0</v>
      </c>
      <c r="BF443" s="211">
        <f>IF(N443="snížená",J443,0)</f>
        <v>0</v>
      </c>
      <c r="BG443" s="211">
        <f>IF(N443="zákl. přenesená",J443,0)</f>
        <v>0</v>
      </c>
      <c r="BH443" s="211">
        <f>IF(N443="sníž. přenesená",J443,0)</f>
        <v>0</v>
      </c>
      <c r="BI443" s="211">
        <f>IF(N443="nulová",J443,0)</f>
        <v>0</v>
      </c>
      <c r="BJ443" s="17" t="s">
        <v>77</v>
      </c>
      <c r="BK443" s="211">
        <f>ROUND(I443*H443,2)</f>
        <v>0</v>
      </c>
      <c r="BL443" s="17" t="s">
        <v>278</v>
      </c>
      <c r="BM443" s="210" t="s">
        <v>744</v>
      </c>
    </row>
    <row r="444" s="2" customFormat="1">
      <c r="A444" s="38"/>
      <c r="B444" s="39"/>
      <c r="C444" s="40"/>
      <c r="D444" s="212" t="s">
        <v>137</v>
      </c>
      <c r="E444" s="40"/>
      <c r="F444" s="213" t="s">
        <v>745</v>
      </c>
      <c r="G444" s="40"/>
      <c r="H444" s="40"/>
      <c r="I444" s="214"/>
      <c r="J444" s="40"/>
      <c r="K444" s="40"/>
      <c r="L444" s="44"/>
      <c r="M444" s="215"/>
      <c r="N444" s="216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137</v>
      </c>
      <c r="AU444" s="17" t="s">
        <v>79</v>
      </c>
    </row>
    <row r="445" s="12" customFormat="1" ht="22.8" customHeight="1">
      <c r="A445" s="12"/>
      <c r="B445" s="182"/>
      <c r="C445" s="183"/>
      <c r="D445" s="184" t="s">
        <v>71</v>
      </c>
      <c r="E445" s="196" t="s">
        <v>746</v>
      </c>
      <c r="F445" s="196" t="s">
        <v>747</v>
      </c>
      <c r="G445" s="183"/>
      <c r="H445" s="183"/>
      <c r="I445" s="186"/>
      <c r="J445" s="197">
        <f>BK445</f>
        <v>0</v>
      </c>
      <c r="K445" s="183"/>
      <c r="L445" s="188"/>
      <c r="M445" s="189"/>
      <c r="N445" s="190"/>
      <c r="O445" s="190"/>
      <c r="P445" s="191">
        <f>SUM(P446:P457)</f>
        <v>0</v>
      </c>
      <c r="Q445" s="190"/>
      <c r="R445" s="191">
        <f>SUM(R446:R457)</f>
        <v>0.0094982665999999993</v>
      </c>
      <c r="S445" s="190"/>
      <c r="T445" s="192">
        <f>SUM(T446:T457)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193" t="s">
        <v>79</v>
      </c>
      <c r="AT445" s="194" t="s">
        <v>71</v>
      </c>
      <c r="AU445" s="194" t="s">
        <v>77</v>
      </c>
      <c r="AY445" s="193" t="s">
        <v>128</v>
      </c>
      <c r="BK445" s="195">
        <f>SUM(BK446:BK457)</f>
        <v>0</v>
      </c>
    </row>
    <row r="446" s="2" customFormat="1" ht="37.8" customHeight="1">
      <c r="A446" s="38"/>
      <c r="B446" s="39"/>
      <c r="C446" s="198" t="s">
        <v>748</v>
      </c>
      <c r="D446" s="198" t="s">
        <v>131</v>
      </c>
      <c r="E446" s="199" t="s">
        <v>749</v>
      </c>
      <c r="F446" s="200" t="s">
        <v>750</v>
      </c>
      <c r="G446" s="201" t="s">
        <v>134</v>
      </c>
      <c r="H446" s="202">
        <v>9</v>
      </c>
      <c r="I446" s="203"/>
      <c r="J446" s="204">
        <f>ROUND(I446*H446,2)</f>
        <v>0</v>
      </c>
      <c r="K446" s="205"/>
      <c r="L446" s="44"/>
      <c r="M446" s="206" t="s">
        <v>19</v>
      </c>
      <c r="N446" s="207" t="s">
        <v>43</v>
      </c>
      <c r="O446" s="84"/>
      <c r="P446" s="208">
        <f>O446*H446</f>
        <v>0</v>
      </c>
      <c r="Q446" s="208">
        <v>0.00013999999999999999</v>
      </c>
      <c r="R446" s="208">
        <f>Q446*H446</f>
        <v>0.0012599999999999998</v>
      </c>
      <c r="S446" s="208">
        <v>0</v>
      </c>
      <c r="T446" s="209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10" t="s">
        <v>278</v>
      </c>
      <c r="AT446" s="210" t="s">
        <v>131</v>
      </c>
      <c r="AU446" s="210" t="s">
        <v>79</v>
      </c>
      <c r="AY446" s="17" t="s">
        <v>128</v>
      </c>
      <c r="BE446" s="211">
        <f>IF(N446="základní",J446,0)</f>
        <v>0</v>
      </c>
      <c r="BF446" s="211">
        <f>IF(N446="snížená",J446,0)</f>
        <v>0</v>
      </c>
      <c r="BG446" s="211">
        <f>IF(N446="zákl. přenesená",J446,0)</f>
        <v>0</v>
      </c>
      <c r="BH446" s="211">
        <f>IF(N446="sníž. přenesená",J446,0)</f>
        <v>0</v>
      </c>
      <c r="BI446" s="211">
        <f>IF(N446="nulová",J446,0)</f>
        <v>0</v>
      </c>
      <c r="BJ446" s="17" t="s">
        <v>77</v>
      </c>
      <c r="BK446" s="211">
        <f>ROUND(I446*H446,2)</f>
        <v>0</v>
      </c>
      <c r="BL446" s="17" t="s">
        <v>278</v>
      </c>
      <c r="BM446" s="210" t="s">
        <v>751</v>
      </c>
    </row>
    <row r="447" s="2" customFormat="1">
      <c r="A447" s="38"/>
      <c r="B447" s="39"/>
      <c r="C447" s="40"/>
      <c r="D447" s="212" t="s">
        <v>137</v>
      </c>
      <c r="E447" s="40"/>
      <c r="F447" s="213" t="s">
        <v>752</v>
      </c>
      <c r="G447" s="40"/>
      <c r="H447" s="40"/>
      <c r="I447" s="214"/>
      <c r="J447" s="40"/>
      <c r="K447" s="40"/>
      <c r="L447" s="44"/>
      <c r="M447" s="215"/>
      <c r="N447" s="216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137</v>
      </c>
      <c r="AU447" s="17" t="s">
        <v>79</v>
      </c>
    </row>
    <row r="448" s="2" customFormat="1" ht="33" customHeight="1">
      <c r="A448" s="38"/>
      <c r="B448" s="39"/>
      <c r="C448" s="198" t="s">
        <v>753</v>
      </c>
      <c r="D448" s="198" t="s">
        <v>131</v>
      </c>
      <c r="E448" s="199" t="s">
        <v>754</v>
      </c>
      <c r="F448" s="200" t="s">
        <v>755</v>
      </c>
      <c r="G448" s="201" t="s">
        <v>134</v>
      </c>
      <c r="H448" s="202">
        <v>9</v>
      </c>
      <c r="I448" s="203"/>
      <c r="J448" s="204">
        <f>ROUND(I448*H448,2)</f>
        <v>0</v>
      </c>
      <c r="K448" s="205"/>
      <c r="L448" s="44"/>
      <c r="M448" s="206" t="s">
        <v>19</v>
      </c>
      <c r="N448" s="207" t="s">
        <v>43</v>
      </c>
      <c r="O448" s="84"/>
      <c r="P448" s="208">
        <f>O448*H448</f>
        <v>0</v>
      </c>
      <c r="Q448" s="208">
        <v>0.00070250740000000003</v>
      </c>
      <c r="R448" s="208">
        <f>Q448*H448</f>
        <v>0.0063225666000000002</v>
      </c>
      <c r="S448" s="208">
        <v>0</v>
      </c>
      <c r="T448" s="209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10" t="s">
        <v>278</v>
      </c>
      <c r="AT448" s="210" t="s">
        <v>131</v>
      </c>
      <c r="AU448" s="210" t="s">
        <v>79</v>
      </c>
      <c r="AY448" s="17" t="s">
        <v>128</v>
      </c>
      <c r="BE448" s="211">
        <f>IF(N448="základní",J448,0)</f>
        <v>0</v>
      </c>
      <c r="BF448" s="211">
        <f>IF(N448="snížená",J448,0)</f>
        <v>0</v>
      </c>
      <c r="BG448" s="211">
        <f>IF(N448="zákl. přenesená",J448,0)</f>
        <v>0</v>
      </c>
      <c r="BH448" s="211">
        <f>IF(N448="sníž. přenesená",J448,0)</f>
        <v>0</v>
      </c>
      <c r="BI448" s="211">
        <f>IF(N448="nulová",J448,0)</f>
        <v>0</v>
      </c>
      <c r="BJ448" s="17" t="s">
        <v>77</v>
      </c>
      <c r="BK448" s="211">
        <f>ROUND(I448*H448,2)</f>
        <v>0</v>
      </c>
      <c r="BL448" s="17" t="s">
        <v>278</v>
      </c>
      <c r="BM448" s="210" t="s">
        <v>756</v>
      </c>
    </row>
    <row r="449" s="2" customFormat="1">
      <c r="A449" s="38"/>
      <c r="B449" s="39"/>
      <c r="C449" s="40"/>
      <c r="D449" s="212" t="s">
        <v>137</v>
      </c>
      <c r="E449" s="40"/>
      <c r="F449" s="213" t="s">
        <v>757</v>
      </c>
      <c r="G449" s="40"/>
      <c r="H449" s="40"/>
      <c r="I449" s="214"/>
      <c r="J449" s="40"/>
      <c r="K449" s="40"/>
      <c r="L449" s="44"/>
      <c r="M449" s="215"/>
      <c r="N449" s="216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137</v>
      </c>
      <c r="AU449" s="17" t="s">
        <v>79</v>
      </c>
    </row>
    <row r="450" s="2" customFormat="1" ht="24.15" customHeight="1">
      <c r="A450" s="38"/>
      <c r="B450" s="39"/>
      <c r="C450" s="198" t="s">
        <v>758</v>
      </c>
      <c r="D450" s="198" t="s">
        <v>131</v>
      </c>
      <c r="E450" s="199" t="s">
        <v>759</v>
      </c>
      <c r="F450" s="200" t="s">
        <v>760</v>
      </c>
      <c r="G450" s="201" t="s">
        <v>134</v>
      </c>
      <c r="H450" s="202">
        <v>6</v>
      </c>
      <c r="I450" s="203"/>
      <c r="J450" s="204">
        <f>ROUND(I450*H450,2)</f>
        <v>0</v>
      </c>
      <c r="K450" s="205"/>
      <c r="L450" s="44"/>
      <c r="M450" s="206" t="s">
        <v>19</v>
      </c>
      <c r="N450" s="207" t="s">
        <v>43</v>
      </c>
      <c r="O450" s="84"/>
      <c r="P450" s="208">
        <f>O450*H450</f>
        <v>0</v>
      </c>
      <c r="Q450" s="208">
        <v>0.00017956999999999999</v>
      </c>
      <c r="R450" s="208">
        <f>Q450*H450</f>
        <v>0.0010774199999999999</v>
      </c>
      <c r="S450" s="208">
        <v>0</v>
      </c>
      <c r="T450" s="209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10" t="s">
        <v>278</v>
      </c>
      <c r="AT450" s="210" t="s">
        <v>131</v>
      </c>
      <c r="AU450" s="210" t="s">
        <v>79</v>
      </c>
      <c r="AY450" s="17" t="s">
        <v>128</v>
      </c>
      <c r="BE450" s="211">
        <f>IF(N450="základní",J450,0)</f>
        <v>0</v>
      </c>
      <c r="BF450" s="211">
        <f>IF(N450="snížená",J450,0)</f>
        <v>0</v>
      </c>
      <c r="BG450" s="211">
        <f>IF(N450="zákl. přenesená",J450,0)</f>
        <v>0</v>
      </c>
      <c r="BH450" s="211">
        <f>IF(N450="sníž. přenesená",J450,0)</f>
        <v>0</v>
      </c>
      <c r="BI450" s="211">
        <f>IF(N450="nulová",J450,0)</f>
        <v>0</v>
      </c>
      <c r="BJ450" s="17" t="s">
        <v>77</v>
      </c>
      <c r="BK450" s="211">
        <f>ROUND(I450*H450,2)</f>
        <v>0</v>
      </c>
      <c r="BL450" s="17" t="s">
        <v>278</v>
      </c>
      <c r="BM450" s="210" t="s">
        <v>761</v>
      </c>
    </row>
    <row r="451" s="2" customFormat="1">
      <c r="A451" s="38"/>
      <c r="B451" s="39"/>
      <c r="C451" s="40"/>
      <c r="D451" s="212" t="s">
        <v>137</v>
      </c>
      <c r="E451" s="40"/>
      <c r="F451" s="213" t="s">
        <v>762</v>
      </c>
      <c r="G451" s="40"/>
      <c r="H451" s="40"/>
      <c r="I451" s="214"/>
      <c r="J451" s="40"/>
      <c r="K451" s="40"/>
      <c r="L451" s="44"/>
      <c r="M451" s="215"/>
      <c r="N451" s="216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137</v>
      </c>
      <c r="AU451" s="17" t="s">
        <v>79</v>
      </c>
    </row>
    <row r="452" s="2" customFormat="1" ht="24.15" customHeight="1">
      <c r="A452" s="38"/>
      <c r="B452" s="39"/>
      <c r="C452" s="198" t="s">
        <v>763</v>
      </c>
      <c r="D452" s="198" t="s">
        <v>131</v>
      </c>
      <c r="E452" s="199" t="s">
        <v>764</v>
      </c>
      <c r="F452" s="200" t="s">
        <v>765</v>
      </c>
      <c r="G452" s="201" t="s">
        <v>134</v>
      </c>
      <c r="H452" s="202">
        <v>4</v>
      </c>
      <c r="I452" s="203"/>
      <c r="J452" s="204">
        <f>ROUND(I452*H452,2)</f>
        <v>0</v>
      </c>
      <c r="K452" s="205"/>
      <c r="L452" s="44"/>
      <c r="M452" s="206" t="s">
        <v>19</v>
      </c>
      <c r="N452" s="207" t="s">
        <v>43</v>
      </c>
      <c r="O452" s="84"/>
      <c r="P452" s="208">
        <f>O452*H452</f>
        <v>0</v>
      </c>
      <c r="Q452" s="208">
        <v>0.00020956999999999999</v>
      </c>
      <c r="R452" s="208">
        <f>Q452*H452</f>
        <v>0.00083827999999999995</v>
      </c>
      <c r="S452" s="208">
        <v>0</v>
      </c>
      <c r="T452" s="209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0" t="s">
        <v>278</v>
      </c>
      <c r="AT452" s="210" t="s">
        <v>131</v>
      </c>
      <c r="AU452" s="210" t="s">
        <v>79</v>
      </c>
      <c r="AY452" s="17" t="s">
        <v>128</v>
      </c>
      <c r="BE452" s="211">
        <f>IF(N452="základní",J452,0)</f>
        <v>0</v>
      </c>
      <c r="BF452" s="211">
        <f>IF(N452="snížená",J452,0)</f>
        <v>0</v>
      </c>
      <c r="BG452" s="211">
        <f>IF(N452="zákl. přenesená",J452,0)</f>
        <v>0</v>
      </c>
      <c r="BH452" s="211">
        <f>IF(N452="sníž. přenesená",J452,0)</f>
        <v>0</v>
      </c>
      <c r="BI452" s="211">
        <f>IF(N452="nulová",J452,0)</f>
        <v>0</v>
      </c>
      <c r="BJ452" s="17" t="s">
        <v>77</v>
      </c>
      <c r="BK452" s="211">
        <f>ROUND(I452*H452,2)</f>
        <v>0</v>
      </c>
      <c r="BL452" s="17" t="s">
        <v>278</v>
      </c>
      <c r="BM452" s="210" t="s">
        <v>766</v>
      </c>
    </row>
    <row r="453" s="2" customFormat="1">
      <c r="A453" s="38"/>
      <c r="B453" s="39"/>
      <c r="C453" s="40"/>
      <c r="D453" s="212" t="s">
        <v>137</v>
      </c>
      <c r="E453" s="40"/>
      <c r="F453" s="213" t="s">
        <v>767</v>
      </c>
      <c r="G453" s="40"/>
      <c r="H453" s="40"/>
      <c r="I453" s="214"/>
      <c r="J453" s="40"/>
      <c r="K453" s="40"/>
      <c r="L453" s="44"/>
      <c r="M453" s="215"/>
      <c r="N453" s="216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137</v>
      </c>
      <c r="AU453" s="17" t="s">
        <v>79</v>
      </c>
    </row>
    <row r="454" s="2" customFormat="1" ht="37.8" customHeight="1">
      <c r="A454" s="38"/>
      <c r="B454" s="39"/>
      <c r="C454" s="198" t="s">
        <v>768</v>
      </c>
      <c r="D454" s="198" t="s">
        <v>131</v>
      </c>
      <c r="E454" s="199" t="s">
        <v>769</v>
      </c>
      <c r="F454" s="200" t="s">
        <v>770</v>
      </c>
      <c r="G454" s="201" t="s">
        <v>272</v>
      </c>
      <c r="H454" s="202">
        <v>0.0089999999999999993</v>
      </c>
      <c r="I454" s="203"/>
      <c r="J454" s="204">
        <f>ROUND(I454*H454,2)</f>
        <v>0</v>
      </c>
      <c r="K454" s="205"/>
      <c r="L454" s="44"/>
      <c r="M454" s="206" t="s">
        <v>19</v>
      </c>
      <c r="N454" s="207" t="s">
        <v>43</v>
      </c>
      <c r="O454" s="84"/>
      <c r="P454" s="208">
        <f>O454*H454</f>
        <v>0</v>
      </c>
      <c r="Q454" s="208">
        <v>0</v>
      </c>
      <c r="R454" s="208">
        <f>Q454*H454</f>
        <v>0</v>
      </c>
      <c r="S454" s="208">
        <v>0</v>
      </c>
      <c r="T454" s="209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10" t="s">
        <v>278</v>
      </c>
      <c r="AT454" s="210" t="s">
        <v>131</v>
      </c>
      <c r="AU454" s="210" t="s">
        <v>79</v>
      </c>
      <c r="AY454" s="17" t="s">
        <v>128</v>
      </c>
      <c r="BE454" s="211">
        <f>IF(N454="základní",J454,0)</f>
        <v>0</v>
      </c>
      <c r="BF454" s="211">
        <f>IF(N454="snížená",J454,0)</f>
        <v>0</v>
      </c>
      <c r="BG454" s="211">
        <f>IF(N454="zákl. přenesená",J454,0)</f>
        <v>0</v>
      </c>
      <c r="BH454" s="211">
        <f>IF(N454="sníž. přenesená",J454,0)</f>
        <v>0</v>
      </c>
      <c r="BI454" s="211">
        <f>IF(N454="nulová",J454,0)</f>
        <v>0</v>
      </c>
      <c r="BJ454" s="17" t="s">
        <v>77</v>
      </c>
      <c r="BK454" s="211">
        <f>ROUND(I454*H454,2)</f>
        <v>0</v>
      </c>
      <c r="BL454" s="17" t="s">
        <v>278</v>
      </c>
      <c r="BM454" s="210" t="s">
        <v>771</v>
      </c>
    </row>
    <row r="455" s="2" customFormat="1">
      <c r="A455" s="38"/>
      <c r="B455" s="39"/>
      <c r="C455" s="40"/>
      <c r="D455" s="212" t="s">
        <v>137</v>
      </c>
      <c r="E455" s="40"/>
      <c r="F455" s="213" t="s">
        <v>772</v>
      </c>
      <c r="G455" s="40"/>
      <c r="H455" s="40"/>
      <c r="I455" s="214"/>
      <c r="J455" s="40"/>
      <c r="K455" s="40"/>
      <c r="L455" s="44"/>
      <c r="M455" s="215"/>
      <c r="N455" s="216"/>
      <c r="O455" s="84"/>
      <c r="P455" s="84"/>
      <c r="Q455" s="84"/>
      <c r="R455" s="84"/>
      <c r="S455" s="84"/>
      <c r="T455" s="85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137</v>
      </c>
      <c r="AU455" s="17" t="s">
        <v>79</v>
      </c>
    </row>
    <row r="456" s="2" customFormat="1" ht="49.05" customHeight="1">
      <c r="A456" s="38"/>
      <c r="B456" s="39"/>
      <c r="C456" s="198" t="s">
        <v>773</v>
      </c>
      <c r="D456" s="198" t="s">
        <v>131</v>
      </c>
      <c r="E456" s="199" t="s">
        <v>774</v>
      </c>
      <c r="F456" s="200" t="s">
        <v>775</v>
      </c>
      <c r="G456" s="201" t="s">
        <v>272</v>
      </c>
      <c r="H456" s="202">
        <v>0.0089999999999999993</v>
      </c>
      <c r="I456" s="203"/>
      <c r="J456" s="204">
        <f>ROUND(I456*H456,2)</f>
        <v>0</v>
      </c>
      <c r="K456" s="205"/>
      <c r="L456" s="44"/>
      <c r="M456" s="206" t="s">
        <v>19</v>
      </c>
      <c r="N456" s="207" t="s">
        <v>43</v>
      </c>
      <c r="O456" s="84"/>
      <c r="P456" s="208">
        <f>O456*H456</f>
        <v>0</v>
      </c>
      <c r="Q456" s="208">
        <v>0</v>
      </c>
      <c r="R456" s="208">
        <f>Q456*H456</f>
        <v>0</v>
      </c>
      <c r="S456" s="208">
        <v>0</v>
      </c>
      <c r="T456" s="209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0" t="s">
        <v>278</v>
      </c>
      <c r="AT456" s="210" t="s">
        <v>131</v>
      </c>
      <c r="AU456" s="210" t="s">
        <v>79</v>
      </c>
      <c r="AY456" s="17" t="s">
        <v>128</v>
      </c>
      <c r="BE456" s="211">
        <f>IF(N456="základní",J456,0)</f>
        <v>0</v>
      </c>
      <c r="BF456" s="211">
        <f>IF(N456="snížená",J456,0)</f>
        <v>0</v>
      </c>
      <c r="BG456" s="211">
        <f>IF(N456="zákl. přenesená",J456,0)</f>
        <v>0</v>
      </c>
      <c r="BH456" s="211">
        <f>IF(N456="sníž. přenesená",J456,0)</f>
        <v>0</v>
      </c>
      <c r="BI456" s="211">
        <f>IF(N456="nulová",J456,0)</f>
        <v>0</v>
      </c>
      <c r="BJ456" s="17" t="s">
        <v>77</v>
      </c>
      <c r="BK456" s="211">
        <f>ROUND(I456*H456,2)</f>
        <v>0</v>
      </c>
      <c r="BL456" s="17" t="s">
        <v>278</v>
      </c>
      <c r="BM456" s="210" t="s">
        <v>776</v>
      </c>
    </row>
    <row r="457" s="2" customFormat="1">
      <c r="A457" s="38"/>
      <c r="B457" s="39"/>
      <c r="C457" s="40"/>
      <c r="D457" s="212" t="s">
        <v>137</v>
      </c>
      <c r="E457" s="40"/>
      <c r="F457" s="213" t="s">
        <v>777</v>
      </c>
      <c r="G457" s="40"/>
      <c r="H457" s="40"/>
      <c r="I457" s="214"/>
      <c r="J457" s="40"/>
      <c r="K457" s="40"/>
      <c r="L457" s="44"/>
      <c r="M457" s="215"/>
      <c r="N457" s="216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137</v>
      </c>
      <c r="AU457" s="17" t="s">
        <v>79</v>
      </c>
    </row>
    <row r="458" s="12" customFormat="1" ht="22.8" customHeight="1">
      <c r="A458" s="12"/>
      <c r="B458" s="182"/>
      <c r="C458" s="183"/>
      <c r="D458" s="184" t="s">
        <v>71</v>
      </c>
      <c r="E458" s="196" t="s">
        <v>778</v>
      </c>
      <c r="F458" s="196" t="s">
        <v>779</v>
      </c>
      <c r="G458" s="183"/>
      <c r="H458" s="183"/>
      <c r="I458" s="186"/>
      <c r="J458" s="197">
        <f>BK458</f>
        <v>0</v>
      </c>
      <c r="K458" s="183"/>
      <c r="L458" s="188"/>
      <c r="M458" s="189"/>
      <c r="N458" s="190"/>
      <c r="O458" s="190"/>
      <c r="P458" s="191">
        <f>SUM(P459:P468)</f>
        <v>0</v>
      </c>
      <c r="Q458" s="190"/>
      <c r="R458" s="191">
        <f>SUM(R459:R468)</f>
        <v>0.50516000000000005</v>
      </c>
      <c r="S458" s="190"/>
      <c r="T458" s="192">
        <f>SUM(T459:T468)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193" t="s">
        <v>79</v>
      </c>
      <c r="AT458" s="194" t="s">
        <v>71</v>
      </c>
      <c r="AU458" s="194" t="s">
        <v>77</v>
      </c>
      <c r="AY458" s="193" t="s">
        <v>128</v>
      </c>
      <c r="BK458" s="195">
        <f>SUM(BK459:BK468)</f>
        <v>0</v>
      </c>
    </row>
    <row r="459" s="2" customFormat="1" ht="49.05" customHeight="1">
      <c r="A459" s="38"/>
      <c r="B459" s="39"/>
      <c r="C459" s="198" t="s">
        <v>780</v>
      </c>
      <c r="D459" s="198" t="s">
        <v>131</v>
      </c>
      <c r="E459" s="199" t="s">
        <v>781</v>
      </c>
      <c r="F459" s="200" t="s">
        <v>782</v>
      </c>
      <c r="G459" s="201" t="s">
        <v>134</v>
      </c>
      <c r="H459" s="202">
        <v>1</v>
      </c>
      <c r="I459" s="203"/>
      <c r="J459" s="204">
        <f>ROUND(I459*H459,2)</f>
        <v>0</v>
      </c>
      <c r="K459" s="205"/>
      <c r="L459" s="44"/>
      <c r="M459" s="206" t="s">
        <v>19</v>
      </c>
      <c r="N459" s="207" t="s">
        <v>43</v>
      </c>
      <c r="O459" s="84"/>
      <c r="P459" s="208">
        <f>O459*H459</f>
        <v>0</v>
      </c>
      <c r="Q459" s="208">
        <v>0.038289999999999998</v>
      </c>
      <c r="R459" s="208">
        <f>Q459*H459</f>
        <v>0.038289999999999998</v>
      </c>
      <c r="S459" s="208">
        <v>0</v>
      </c>
      <c r="T459" s="209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0" t="s">
        <v>278</v>
      </c>
      <c r="AT459" s="210" t="s">
        <v>131</v>
      </c>
      <c r="AU459" s="210" t="s">
        <v>79</v>
      </c>
      <c r="AY459" s="17" t="s">
        <v>128</v>
      </c>
      <c r="BE459" s="211">
        <f>IF(N459="základní",J459,0)</f>
        <v>0</v>
      </c>
      <c r="BF459" s="211">
        <f>IF(N459="snížená",J459,0)</f>
        <v>0</v>
      </c>
      <c r="BG459" s="211">
        <f>IF(N459="zákl. přenesená",J459,0)</f>
        <v>0</v>
      </c>
      <c r="BH459" s="211">
        <f>IF(N459="sníž. přenesená",J459,0)</f>
        <v>0</v>
      </c>
      <c r="BI459" s="211">
        <f>IF(N459="nulová",J459,0)</f>
        <v>0</v>
      </c>
      <c r="BJ459" s="17" t="s">
        <v>77</v>
      </c>
      <c r="BK459" s="211">
        <f>ROUND(I459*H459,2)</f>
        <v>0</v>
      </c>
      <c r="BL459" s="17" t="s">
        <v>278</v>
      </c>
      <c r="BM459" s="210" t="s">
        <v>783</v>
      </c>
    </row>
    <row r="460" s="2" customFormat="1">
      <c r="A460" s="38"/>
      <c r="B460" s="39"/>
      <c r="C460" s="40"/>
      <c r="D460" s="212" t="s">
        <v>137</v>
      </c>
      <c r="E460" s="40"/>
      <c r="F460" s="213" t="s">
        <v>784</v>
      </c>
      <c r="G460" s="40"/>
      <c r="H460" s="40"/>
      <c r="I460" s="214"/>
      <c r="J460" s="40"/>
      <c r="K460" s="40"/>
      <c r="L460" s="44"/>
      <c r="M460" s="215"/>
      <c r="N460" s="216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137</v>
      </c>
      <c r="AU460" s="17" t="s">
        <v>79</v>
      </c>
    </row>
    <row r="461" s="2" customFormat="1" ht="49.05" customHeight="1">
      <c r="A461" s="38"/>
      <c r="B461" s="39"/>
      <c r="C461" s="198" t="s">
        <v>785</v>
      </c>
      <c r="D461" s="198" t="s">
        <v>131</v>
      </c>
      <c r="E461" s="199" t="s">
        <v>786</v>
      </c>
      <c r="F461" s="200" t="s">
        <v>787</v>
      </c>
      <c r="G461" s="201" t="s">
        <v>134</v>
      </c>
      <c r="H461" s="202">
        <v>8</v>
      </c>
      <c r="I461" s="203"/>
      <c r="J461" s="204">
        <f>ROUND(I461*H461,2)</f>
        <v>0</v>
      </c>
      <c r="K461" s="205"/>
      <c r="L461" s="44"/>
      <c r="M461" s="206" t="s">
        <v>19</v>
      </c>
      <c r="N461" s="207" t="s">
        <v>43</v>
      </c>
      <c r="O461" s="84"/>
      <c r="P461" s="208">
        <f>O461*H461</f>
        <v>0</v>
      </c>
      <c r="Q461" s="208">
        <v>0.058340000000000003</v>
      </c>
      <c r="R461" s="208">
        <f>Q461*H461</f>
        <v>0.46672000000000002</v>
      </c>
      <c r="S461" s="208">
        <v>0</v>
      </c>
      <c r="T461" s="209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10" t="s">
        <v>278</v>
      </c>
      <c r="AT461" s="210" t="s">
        <v>131</v>
      </c>
      <c r="AU461" s="210" t="s">
        <v>79</v>
      </c>
      <c r="AY461" s="17" t="s">
        <v>128</v>
      </c>
      <c r="BE461" s="211">
        <f>IF(N461="základní",J461,0)</f>
        <v>0</v>
      </c>
      <c r="BF461" s="211">
        <f>IF(N461="snížená",J461,0)</f>
        <v>0</v>
      </c>
      <c r="BG461" s="211">
        <f>IF(N461="zákl. přenesená",J461,0)</f>
        <v>0</v>
      </c>
      <c r="BH461" s="211">
        <f>IF(N461="sníž. přenesená",J461,0)</f>
        <v>0</v>
      </c>
      <c r="BI461" s="211">
        <f>IF(N461="nulová",J461,0)</f>
        <v>0</v>
      </c>
      <c r="BJ461" s="17" t="s">
        <v>77</v>
      </c>
      <c r="BK461" s="211">
        <f>ROUND(I461*H461,2)</f>
        <v>0</v>
      </c>
      <c r="BL461" s="17" t="s">
        <v>278</v>
      </c>
      <c r="BM461" s="210" t="s">
        <v>788</v>
      </c>
    </row>
    <row r="462" s="2" customFormat="1">
      <c r="A462" s="38"/>
      <c r="B462" s="39"/>
      <c r="C462" s="40"/>
      <c r="D462" s="212" t="s">
        <v>137</v>
      </c>
      <c r="E462" s="40"/>
      <c r="F462" s="213" t="s">
        <v>789</v>
      </c>
      <c r="G462" s="40"/>
      <c r="H462" s="40"/>
      <c r="I462" s="214"/>
      <c r="J462" s="40"/>
      <c r="K462" s="40"/>
      <c r="L462" s="44"/>
      <c r="M462" s="215"/>
      <c r="N462" s="216"/>
      <c r="O462" s="84"/>
      <c r="P462" s="84"/>
      <c r="Q462" s="84"/>
      <c r="R462" s="84"/>
      <c r="S462" s="84"/>
      <c r="T462" s="85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137</v>
      </c>
      <c r="AU462" s="17" t="s">
        <v>79</v>
      </c>
    </row>
    <row r="463" s="2" customFormat="1" ht="16.5" customHeight="1">
      <c r="A463" s="38"/>
      <c r="B463" s="39"/>
      <c r="C463" s="198" t="s">
        <v>790</v>
      </c>
      <c r="D463" s="198" t="s">
        <v>131</v>
      </c>
      <c r="E463" s="199" t="s">
        <v>791</v>
      </c>
      <c r="F463" s="200" t="s">
        <v>792</v>
      </c>
      <c r="G463" s="201" t="s">
        <v>134</v>
      </c>
      <c r="H463" s="202">
        <v>1</v>
      </c>
      <c r="I463" s="203"/>
      <c r="J463" s="204">
        <f>ROUND(I463*H463,2)</f>
        <v>0</v>
      </c>
      <c r="K463" s="205"/>
      <c r="L463" s="44"/>
      <c r="M463" s="206" t="s">
        <v>19</v>
      </c>
      <c r="N463" s="207" t="s">
        <v>43</v>
      </c>
      <c r="O463" s="84"/>
      <c r="P463" s="208">
        <f>O463*H463</f>
        <v>0</v>
      </c>
      <c r="Q463" s="208">
        <v>0</v>
      </c>
      <c r="R463" s="208">
        <f>Q463*H463</f>
        <v>0</v>
      </c>
      <c r="S463" s="208">
        <v>0</v>
      </c>
      <c r="T463" s="209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10" t="s">
        <v>278</v>
      </c>
      <c r="AT463" s="210" t="s">
        <v>131</v>
      </c>
      <c r="AU463" s="210" t="s">
        <v>79</v>
      </c>
      <c r="AY463" s="17" t="s">
        <v>128</v>
      </c>
      <c r="BE463" s="211">
        <f>IF(N463="základní",J463,0)</f>
        <v>0</v>
      </c>
      <c r="BF463" s="211">
        <f>IF(N463="snížená",J463,0)</f>
        <v>0</v>
      </c>
      <c r="BG463" s="211">
        <f>IF(N463="zákl. přenesená",J463,0)</f>
        <v>0</v>
      </c>
      <c r="BH463" s="211">
        <f>IF(N463="sníž. přenesená",J463,0)</f>
        <v>0</v>
      </c>
      <c r="BI463" s="211">
        <f>IF(N463="nulová",J463,0)</f>
        <v>0</v>
      </c>
      <c r="BJ463" s="17" t="s">
        <v>77</v>
      </c>
      <c r="BK463" s="211">
        <f>ROUND(I463*H463,2)</f>
        <v>0</v>
      </c>
      <c r="BL463" s="17" t="s">
        <v>278</v>
      </c>
      <c r="BM463" s="210" t="s">
        <v>793</v>
      </c>
    </row>
    <row r="464" s="2" customFormat="1" ht="16.5" customHeight="1">
      <c r="A464" s="38"/>
      <c r="B464" s="39"/>
      <c r="C464" s="239" t="s">
        <v>794</v>
      </c>
      <c r="D464" s="239" t="s">
        <v>284</v>
      </c>
      <c r="E464" s="240" t="s">
        <v>795</v>
      </c>
      <c r="F464" s="241" t="s">
        <v>796</v>
      </c>
      <c r="G464" s="242" t="s">
        <v>134</v>
      </c>
      <c r="H464" s="243">
        <v>1</v>
      </c>
      <c r="I464" s="244"/>
      <c r="J464" s="245">
        <f>ROUND(I464*H464,2)</f>
        <v>0</v>
      </c>
      <c r="K464" s="246"/>
      <c r="L464" s="247"/>
      <c r="M464" s="248" t="s">
        <v>19</v>
      </c>
      <c r="N464" s="249" t="s">
        <v>43</v>
      </c>
      <c r="O464" s="84"/>
      <c r="P464" s="208">
        <f>O464*H464</f>
        <v>0</v>
      </c>
      <c r="Q464" s="208">
        <v>0.00014999999999999999</v>
      </c>
      <c r="R464" s="208">
        <f>Q464*H464</f>
        <v>0.00014999999999999999</v>
      </c>
      <c r="S464" s="208">
        <v>0</v>
      </c>
      <c r="T464" s="209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10" t="s">
        <v>373</v>
      </c>
      <c r="AT464" s="210" t="s">
        <v>284</v>
      </c>
      <c r="AU464" s="210" t="s">
        <v>79</v>
      </c>
      <c r="AY464" s="17" t="s">
        <v>128</v>
      </c>
      <c r="BE464" s="211">
        <f>IF(N464="základní",J464,0)</f>
        <v>0</v>
      </c>
      <c r="BF464" s="211">
        <f>IF(N464="snížená",J464,0)</f>
        <v>0</v>
      </c>
      <c r="BG464" s="211">
        <f>IF(N464="zákl. přenesená",J464,0)</f>
        <v>0</v>
      </c>
      <c r="BH464" s="211">
        <f>IF(N464="sníž. přenesená",J464,0)</f>
        <v>0</v>
      </c>
      <c r="BI464" s="211">
        <f>IF(N464="nulová",J464,0)</f>
        <v>0</v>
      </c>
      <c r="BJ464" s="17" t="s">
        <v>77</v>
      </c>
      <c r="BK464" s="211">
        <f>ROUND(I464*H464,2)</f>
        <v>0</v>
      </c>
      <c r="BL464" s="17" t="s">
        <v>278</v>
      </c>
      <c r="BM464" s="210" t="s">
        <v>797</v>
      </c>
    </row>
    <row r="465" s="2" customFormat="1" ht="44.25" customHeight="1">
      <c r="A465" s="38"/>
      <c r="B465" s="39"/>
      <c r="C465" s="198" t="s">
        <v>798</v>
      </c>
      <c r="D465" s="198" t="s">
        <v>131</v>
      </c>
      <c r="E465" s="199" t="s">
        <v>799</v>
      </c>
      <c r="F465" s="200" t="s">
        <v>800</v>
      </c>
      <c r="G465" s="201" t="s">
        <v>272</v>
      </c>
      <c r="H465" s="202">
        <v>0.505</v>
      </c>
      <c r="I465" s="203"/>
      <c r="J465" s="204">
        <f>ROUND(I465*H465,2)</f>
        <v>0</v>
      </c>
      <c r="K465" s="205"/>
      <c r="L465" s="44"/>
      <c r="M465" s="206" t="s">
        <v>19</v>
      </c>
      <c r="N465" s="207" t="s">
        <v>43</v>
      </c>
      <c r="O465" s="84"/>
      <c r="P465" s="208">
        <f>O465*H465</f>
        <v>0</v>
      </c>
      <c r="Q465" s="208">
        <v>0</v>
      </c>
      <c r="R465" s="208">
        <f>Q465*H465</f>
        <v>0</v>
      </c>
      <c r="S465" s="208">
        <v>0</v>
      </c>
      <c r="T465" s="209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0" t="s">
        <v>278</v>
      </c>
      <c r="AT465" s="210" t="s">
        <v>131</v>
      </c>
      <c r="AU465" s="210" t="s">
        <v>79</v>
      </c>
      <c r="AY465" s="17" t="s">
        <v>128</v>
      </c>
      <c r="BE465" s="211">
        <f>IF(N465="základní",J465,0)</f>
        <v>0</v>
      </c>
      <c r="BF465" s="211">
        <f>IF(N465="snížená",J465,0)</f>
        <v>0</v>
      </c>
      <c r="BG465" s="211">
        <f>IF(N465="zákl. přenesená",J465,0)</f>
        <v>0</v>
      </c>
      <c r="BH465" s="211">
        <f>IF(N465="sníž. přenesená",J465,0)</f>
        <v>0</v>
      </c>
      <c r="BI465" s="211">
        <f>IF(N465="nulová",J465,0)</f>
        <v>0</v>
      </c>
      <c r="BJ465" s="17" t="s">
        <v>77</v>
      </c>
      <c r="BK465" s="211">
        <f>ROUND(I465*H465,2)</f>
        <v>0</v>
      </c>
      <c r="BL465" s="17" t="s">
        <v>278</v>
      </c>
      <c r="BM465" s="210" t="s">
        <v>801</v>
      </c>
    </row>
    <row r="466" s="2" customFormat="1">
      <c r="A466" s="38"/>
      <c r="B466" s="39"/>
      <c r="C466" s="40"/>
      <c r="D466" s="212" t="s">
        <v>137</v>
      </c>
      <c r="E466" s="40"/>
      <c r="F466" s="213" t="s">
        <v>802</v>
      </c>
      <c r="G466" s="40"/>
      <c r="H466" s="40"/>
      <c r="I466" s="214"/>
      <c r="J466" s="40"/>
      <c r="K466" s="40"/>
      <c r="L466" s="44"/>
      <c r="M466" s="215"/>
      <c r="N466" s="216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137</v>
      </c>
      <c r="AU466" s="17" t="s">
        <v>79</v>
      </c>
    </row>
    <row r="467" s="2" customFormat="1" ht="49.05" customHeight="1">
      <c r="A467" s="38"/>
      <c r="B467" s="39"/>
      <c r="C467" s="198" t="s">
        <v>803</v>
      </c>
      <c r="D467" s="198" t="s">
        <v>131</v>
      </c>
      <c r="E467" s="199" t="s">
        <v>804</v>
      </c>
      <c r="F467" s="200" t="s">
        <v>805</v>
      </c>
      <c r="G467" s="201" t="s">
        <v>272</v>
      </c>
      <c r="H467" s="202">
        <v>0.505</v>
      </c>
      <c r="I467" s="203"/>
      <c r="J467" s="204">
        <f>ROUND(I467*H467,2)</f>
        <v>0</v>
      </c>
      <c r="K467" s="205"/>
      <c r="L467" s="44"/>
      <c r="M467" s="206" t="s">
        <v>19</v>
      </c>
      <c r="N467" s="207" t="s">
        <v>43</v>
      </c>
      <c r="O467" s="84"/>
      <c r="P467" s="208">
        <f>O467*H467</f>
        <v>0</v>
      </c>
      <c r="Q467" s="208">
        <v>0</v>
      </c>
      <c r="R467" s="208">
        <f>Q467*H467</f>
        <v>0</v>
      </c>
      <c r="S467" s="208">
        <v>0</v>
      </c>
      <c r="T467" s="209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10" t="s">
        <v>278</v>
      </c>
      <c r="AT467" s="210" t="s">
        <v>131</v>
      </c>
      <c r="AU467" s="210" t="s">
        <v>79</v>
      </c>
      <c r="AY467" s="17" t="s">
        <v>128</v>
      </c>
      <c r="BE467" s="211">
        <f>IF(N467="základní",J467,0)</f>
        <v>0</v>
      </c>
      <c r="BF467" s="211">
        <f>IF(N467="snížená",J467,0)</f>
        <v>0</v>
      </c>
      <c r="BG467" s="211">
        <f>IF(N467="zákl. přenesená",J467,0)</f>
        <v>0</v>
      </c>
      <c r="BH467" s="211">
        <f>IF(N467="sníž. přenesená",J467,0)</f>
        <v>0</v>
      </c>
      <c r="BI467" s="211">
        <f>IF(N467="nulová",J467,0)</f>
        <v>0</v>
      </c>
      <c r="BJ467" s="17" t="s">
        <v>77</v>
      </c>
      <c r="BK467" s="211">
        <f>ROUND(I467*H467,2)</f>
        <v>0</v>
      </c>
      <c r="BL467" s="17" t="s">
        <v>278</v>
      </c>
      <c r="BM467" s="210" t="s">
        <v>806</v>
      </c>
    </row>
    <row r="468" s="2" customFormat="1">
      <c r="A468" s="38"/>
      <c r="B468" s="39"/>
      <c r="C468" s="40"/>
      <c r="D468" s="212" t="s">
        <v>137</v>
      </c>
      <c r="E468" s="40"/>
      <c r="F468" s="213" t="s">
        <v>807</v>
      </c>
      <c r="G468" s="40"/>
      <c r="H468" s="40"/>
      <c r="I468" s="214"/>
      <c r="J468" s="40"/>
      <c r="K468" s="40"/>
      <c r="L468" s="44"/>
      <c r="M468" s="215"/>
      <c r="N468" s="216"/>
      <c r="O468" s="84"/>
      <c r="P468" s="84"/>
      <c r="Q468" s="84"/>
      <c r="R468" s="84"/>
      <c r="S468" s="84"/>
      <c r="T468" s="85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137</v>
      </c>
      <c r="AU468" s="17" t="s">
        <v>79</v>
      </c>
    </row>
    <row r="469" s="12" customFormat="1" ht="22.8" customHeight="1">
      <c r="A469" s="12"/>
      <c r="B469" s="182"/>
      <c r="C469" s="183"/>
      <c r="D469" s="184" t="s">
        <v>71</v>
      </c>
      <c r="E469" s="196" t="s">
        <v>808</v>
      </c>
      <c r="F469" s="196" t="s">
        <v>809</v>
      </c>
      <c r="G469" s="183"/>
      <c r="H469" s="183"/>
      <c r="I469" s="186"/>
      <c r="J469" s="197">
        <f>BK469</f>
        <v>0</v>
      </c>
      <c r="K469" s="183"/>
      <c r="L469" s="188"/>
      <c r="M469" s="189"/>
      <c r="N469" s="190"/>
      <c r="O469" s="190"/>
      <c r="P469" s="191">
        <f>SUM(P470:P587)</f>
        <v>0</v>
      </c>
      <c r="Q469" s="190"/>
      <c r="R469" s="191">
        <f>SUM(R470:R587)</f>
        <v>0.17687099999999997</v>
      </c>
      <c r="S469" s="190"/>
      <c r="T469" s="192">
        <f>SUM(T470:T587)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193" t="s">
        <v>79</v>
      </c>
      <c r="AT469" s="194" t="s">
        <v>71</v>
      </c>
      <c r="AU469" s="194" t="s">
        <v>77</v>
      </c>
      <c r="AY469" s="193" t="s">
        <v>128</v>
      </c>
      <c r="BK469" s="195">
        <f>SUM(BK470:BK587)</f>
        <v>0</v>
      </c>
    </row>
    <row r="470" s="2" customFormat="1" ht="37.8" customHeight="1">
      <c r="A470" s="38"/>
      <c r="B470" s="39"/>
      <c r="C470" s="198" t="s">
        <v>810</v>
      </c>
      <c r="D470" s="198" t="s">
        <v>131</v>
      </c>
      <c r="E470" s="199" t="s">
        <v>811</v>
      </c>
      <c r="F470" s="200" t="s">
        <v>812</v>
      </c>
      <c r="G470" s="201" t="s">
        <v>161</v>
      </c>
      <c r="H470" s="202">
        <v>70</v>
      </c>
      <c r="I470" s="203"/>
      <c r="J470" s="204">
        <f>ROUND(I470*H470,2)</f>
        <v>0</v>
      </c>
      <c r="K470" s="205"/>
      <c r="L470" s="44"/>
      <c r="M470" s="206" t="s">
        <v>19</v>
      </c>
      <c r="N470" s="207" t="s">
        <v>43</v>
      </c>
      <c r="O470" s="84"/>
      <c r="P470" s="208">
        <f>O470*H470</f>
        <v>0</v>
      </c>
      <c r="Q470" s="208">
        <v>0</v>
      </c>
      <c r="R470" s="208">
        <f>Q470*H470</f>
        <v>0</v>
      </c>
      <c r="S470" s="208">
        <v>0</v>
      </c>
      <c r="T470" s="209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10" t="s">
        <v>278</v>
      </c>
      <c r="AT470" s="210" t="s">
        <v>131</v>
      </c>
      <c r="AU470" s="210" t="s">
        <v>79</v>
      </c>
      <c r="AY470" s="17" t="s">
        <v>128</v>
      </c>
      <c r="BE470" s="211">
        <f>IF(N470="základní",J470,0)</f>
        <v>0</v>
      </c>
      <c r="BF470" s="211">
        <f>IF(N470="snížená",J470,0)</f>
        <v>0</v>
      </c>
      <c r="BG470" s="211">
        <f>IF(N470="zákl. přenesená",J470,0)</f>
        <v>0</v>
      </c>
      <c r="BH470" s="211">
        <f>IF(N470="sníž. přenesená",J470,0)</f>
        <v>0</v>
      </c>
      <c r="BI470" s="211">
        <f>IF(N470="nulová",J470,0)</f>
        <v>0</v>
      </c>
      <c r="BJ470" s="17" t="s">
        <v>77</v>
      </c>
      <c r="BK470" s="211">
        <f>ROUND(I470*H470,2)</f>
        <v>0</v>
      </c>
      <c r="BL470" s="17" t="s">
        <v>278</v>
      </c>
      <c r="BM470" s="210" t="s">
        <v>813</v>
      </c>
    </row>
    <row r="471" s="2" customFormat="1">
      <c r="A471" s="38"/>
      <c r="B471" s="39"/>
      <c r="C471" s="40"/>
      <c r="D471" s="212" t="s">
        <v>137</v>
      </c>
      <c r="E471" s="40"/>
      <c r="F471" s="213" t="s">
        <v>814</v>
      </c>
      <c r="G471" s="40"/>
      <c r="H471" s="40"/>
      <c r="I471" s="214"/>
      <c r="J471" s="40"/>
      <c r="K471" s="40"/>
      <c r="L471" s="44"/>
      <c r="M471" s="215"/>
      <c r="N471" s="216"/>
      <c r="O471" s="84"/>
      <c r="P471" s="84"/>
      <c r="Q471" s="84"/>
      <c r="R471" s="84"/>
      <c r="S471" s="84"/>
      <c r="T471" s="85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137</v>
      </c>
      <c r="AU471" s="17" t="s">
        <v>79</v>
      </c>
    </row>
    <row r="472" s="2" customFormat="1" ht="16.5" customHeight="1">
      <c r="A472" s="38"/>
      <c r="B472" s="39"/>
      <c r="C472" s="239" t="s">
        <v>815</v>
      </c>
      <c r="D472" s="239" t="s">
        <v>284</v>
      </c>
      <c r="E472" s="240" t="s">
        <v>816</v>
      </c>
      <c r="F472" s="241" t="s">
        <v>817</v>
      </c>
      <c r="G472" s="242" t="s">
        <v>161</v>
      </c>
      <c r="H472" s="243">
        <v>73.5</v>
      </c>
      <c r="I472" s="244"/>
      <c r="J472" s="245">
        <f>ROUND(I472*H472,2)</f>
        <v>0</v>
      </c>
      <c r="K472" s="246"/>
      <c r="L472" s="247"/>
      <c r="M472" s="248" t="s">
        <v>19</v>
      </c>
      <c r="N472" s="249" t="s">
        <v>43</v>
      </c>
      <c r="O472" s="84"/>
      <c r="P472" s="208">
        <f>O472*H472</f>
        <v>0</v>
      </c>
      <c r="Q472" s="208">
        <v>0.00010000000000000001</v>
      </c>
      <c r="R472" s="208">
        <f>Q472*H472</f>
        <v>0.0073500000000000006</v>
      </c>
      <c r="S472" s="208">
        <v>0</v>
      </c>
      <c r="T472" s="209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10" t="s">
        <v>373</v>
      </c>
      <c r="AT472" s="210" t="s">
        <v>284</v>
      </c>
      <c r="AU472" s="210" t="s">
        <v>79</v>
      </c>
      <c r="AY472" s="17" t="s">
        <v>128</v>
      </c>
      <c r="BE472" s="211">
        <f>IF(N472="základní",J472,0)</f>
        <v>0</v>
      </c>
      <c r="BF472" s="211">
        <f>IF(N472="snížená",J472,0)</f>
        <v>0</v>
      </c>
      <c r="BG472" s="211">
        <f>IF(N472="zákl. přenesená",J472,0)</f>
        <v>0</v>
      </c>
      <c r="BH472" s="211">
        <f>IF(N472="sníž. přenesená",J472,0)</f>
        <v>0</v>
      </c>
      <c r="BI472" s="211">
        <f>IF(N472="nulová",J472,0)</f>
        <v>0</v>
      </c>
      <c r="BJ472" s="17" t="s">
        <v>77</v>
      </c>
      <c r="BK472" s="211">
        <f>ROUND(I472*H472,2)</f>
        <v>0</v>
      </c>
      <c r="BL472" s="17" t="s">
        <v>278</v>
      </c>
      <c r="BM472" s="210" t="s">
        <v>818</v>
      </c>
    </row>
    <row r="473" s="13" customFormat="1">
      <c r="A473" s="13"/>
      <c r="B473" s="217"/>
      <c r="C473" s="218"/>
      <c r="D473" s="219" t="s">
        <v>139</v>
      </c>
      <c r="E473" s="218"/>
      <c r="F473" s="221" t="s">
        <v>819</v>
      </c>
      <c r="G473" s="218"/>
      <c r="H473" s="222">
        <v>73.5</v>
      </c>
      <c r="I473" s="223"/>
      <c r="J473" s="218"/>
      <c r="K473" s="218"/>
      <c r="L473" s="224"/>
      <c r="M473" s="225"/>
      <c r="N473" s="226"/>
      <c r="O473" s="226"/>
      <c r="P473" s="226"/>
      <c r="Q473" s="226"/>
      <c r="R473" s="226"/>
      <c r="S473" s="226"/>
      <c r="T473" s="22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28" t="s">
        <v>139</v>
      </c>
      <c r="AU473" s="228" t="s">
        <v>79</v>
      </c>
      <c r="AV473" s="13" t="s">
        <v>79</v>
      </c>
      <c r="AW473" s="13" t="s">
        <v>4</v>
      </c>
      <c r="AX473" s="13" t="s">
        <v>77</v>
      </c>
      <c r="AY473" s="228" t="s">
        <v>128</v>
      </c>
    </row>
    <row r="474" s="2" customFormat="1" ht="44.25" customHeight="1">
      <c r="A474" s="38"/>
      <c r="B474" s="39"/>
      <c r="C474" s="198" t="s">
        <v>820</v>
      </c>
      <c r="D474" s="198" t="s">
        <v>131</v>
      </c>
      <c r="E474" s="199" t="s">
        <v>821</v>
      </c>
      <c r="F474" s="200" t="s">
        <v>822</v>
      </c>
      <c r="G474" s="201" t="s">
        <v>134</v>
      </c>
      <c r="H474" s="202">
        <v>27</v>
      </c>
      <c r="I474" s="203"/>
      <c r="J474" s="204">
        <f>ROUND(I474*H474,2)</f>
        <v>0</v>
      </c>
      <c r="K474" s="205"/>
      <c r="L474" s="44"/>
      <c r="M474" s="206" t="s">
        <v>19</v>
      </c>
      <c r="N474" s="207" t="s">
        <v>43</v>
      </c>
      <c r="O474" s="84"/>
      <c r="P474" s="208">
        <f>O474*H474</f>
        <v>0</v>
      </c>
      <c r="Q474" s="208">
        <v>0</v>
      </c>
      <c r="R474" s="208">
        <f>Q474*H474</f>
        <v>0</v>
      </c>
      <c r="S474" s="208">
        <v>0</v>
      </c>
      <c r="T474" s="209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10" t="s">
        <v>278</v>
      </c>
      <c r="AT474" s="210" t="s">
        <v>131</v>
      </c>
      <c r="AU474" s="210" t="s">
        <v>79</v>
      </c>
      <c r="AY474" s="17" t="s">
        <v>128</v>
      </c>
      <c r="BE474" s="211">
        <f>IF(N474="základní",J474,0)</f>
        <v>0</v>
      </c>
      <c r="BF474" s="211">
        <f>IF(N474="snížená",J474,0)</f>
        <v>0</v>
      </c>
      <c r="BG474" s="211">
        <f>IF(N474="zákl. přenesená",J474,0)</f>
        <v>0</v>
      </c>
      <c r="BH474" s="211">
        <f>IF(N474="sníž. přenesená",J474,0)</f>
        <v>0</v>
      </c>
      <c r="BI474" s="211">
        <f>IF(N474="nulová",J474,0)</f>
        <v>0</v>
      </c>
      <c r="BJ474" s="17" t="s">
        <v>77</v>
      </c>
      <c r="BK474" s="211">
        <f>ROUND(I474*H474,2)</f>
        <v>0</v>
      </c>
      <c r="BL474" s="17" t="s">
        <v>278</v>
      </c>
      <c r="BM474" s="210" t="s">
        <v>823</v>
      </c>
    </row>
    <row r="475" s="2" customFormat="1">
      <c r="A475" s="38"/>
      <c r="B475" s="39"/>
      <c r="C475" s="40"/>
      <c r="D475" s="212" t="s">
        <v>137</v>
      </c>
      <c r="E475" s="40"/>
      <c r="F475" s="213" t="s">
        <v>824</v>
      </c>
      <c r="G475" s="40"/>
      <c r="H475" s="40"/>
      <c r="I475" s="214"/>
      <c r="J475" s="40"/>
      <c r="K475" s="40"/>
      <c r="L475" s="44"/>
      <c r="M475" s="215"/>
      <c r="N475" s="216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137</v>
      </c>
      <c r="AU475" s="17" t="s">
        <v>79</v>
      </c>
    </row>
    <row r="476" s="2" customFormat="1" ht="24.15" customHeight="1">
      <c r="A476" s="38"/>
      <c r="B476" s="39"/>
      <c r="C476" s="239" t="s">
        <v>825</v>
      </c>
      <c r="D476" s="239" t="s">
        <v>284</v>
      </c>
      <c r="E476" s="240" t="s">
        <v>826</v>
      </c>
      <c r="F476" s="241" t="s">
        <v>827</v>
      </c>
      <c r="G476" s="242" t="s">
        <v>134</v>
      </c>
      <c r="H476" s="243">
        <v>27</v>
      </c>
      <c r="I476" s="244"/>
      <c r="J476" s="245">
        <f>ROUND(I476*H476,2)</f>
        <v>0</v>
      </c>
      <c r="K476" s="246"/>
      <c r="L476" s="247"/>
      <c r="M476" s="248" t="s">
        <v>19</v>
      </c>
      <c r="N476" s="249" t="s">
        <v>43</v>
      </c>
      <c r="O476" s="84"/>
      <c r="P476" s="208">
        <f>O476*H476</f>
        <v>0</v>
      </c>
      <c r="Q476" s="208">
        <v>5.0000000000000002E-05</v>
      </c>
      <c r="R476" s="208">
        <f>Q476*H476</f>
        <v>0.0013500000000000001</v>
      </c>
      <c r="S476" s="208">
        <v>0</v>
      </c>
      <c r="T476" s="209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10" t="s">
        <v>373</v>
      </c>
      <c r="AT476" s="210" t="s">
        <v>284</v>
      </c>
      <c r="AU476" s="210" t="s">
        <v>79</v>
      </c>
      <c r="AY476" s="17" t="s">
        <v>128</v>
      </c>
      <c r="BE476" s="211">
        <f>IF(N476="základní",J476,0)</f>
        <v>0</v>
      </c>
      <c r="BF476" s="211">
        <f>IF(N476="snížená",J476,0)</f>
        <v>0</v>
      </c>
      <c r="BG476" s="211">
        <f>IF(N476="zákl. přenesená",J476,0)</f>
        <v>0</v>
      </c>
      <c r="BH476" s="211">
        <f>IF(N476="sníž. přenesená",J476,0)</f>
        <v>0</v>
      </c>
      <c r="BI476" s="211">
        <f>IF(N476="nulová",J476,0)</f>
        <v>0</v>
      </c>
      <c r="BJ476" s="17" t="s">
        <v>77</v>
      </c>
      <c r="BK476" s="211">
        <f>ROUND(I476*H476,2)</f>
        <v>0</v>
      </c>
      <c r="BL476" s="17" t="s">
        <v>278</v>
      </c>
      <c r="BM476" s="210" t="s">
        <v>828</v>
      </c>
    </row>
    <row r="477" s="2" customFormat="1" ht="49.05" customHeight="1">
      <c r="A477" s="38"/>
      <c r="B477" s="39"/>
      <c r="C477" s="198" t="s">
        <v>829</v>
      </c>
      <c r="D477" s="198" t="s">
        <v>131</v>
      </c>
      <c r="E477" s="199" t="s">
        <v>830</v>
      </c>
      <c r="F477" s="200" t="s">
        <v>831</v>
      </c>
      <c r="G477" s="201" t="s">
        <v>134</v>
      </c>
      <c r="H477" s="202">
        <v>9</v>
      </c>
      <c r="I477" s="203"/>
      <c r="J477" s="204">
        <f>ROUND(I477*H477,2)</f>
        <v>0</v>
      </c>
      <c r="K477" s="205"/>
      <c r="L477" s="44"/>
      <c r="M477" s="206" t="s">
        <v>19</v>
      </c>
      <c r="N477" s="207" t="s">
        <v>43</v>
      </c>
      <c r="O477" s="84"/>
      <c r="P477" s="208">
        <f>O477*H477</f>
        <v>0</v>
      </c>
      <c r="Q477" s="208">
        <v>0</v>
      </c>
      <c r="R477" s="208">
        <f>Q477*H477</f>
        <v>0</v>
      </c>
      <c r="S477" s="208">
        <v>0</v>
      </c>
      <c r="T477" s="209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10" t="s">
        <v>278</v>
      </c>
      <c r="AT477" s="210" t="s">
        <v>131</v>
      </c>
      <c r="AU477" s="210" t="s">
        <v>79</v>
      </c>
      <c r="AY477" s="17" t="s">
        <v>128</v>
      </c>
      <c r="BE477" s="211">
        <f>IF(N477="základní",J477,0)</f>
        <v>0</v>
      </c>
      <c r="BF477" s="211">
        <f>IF(N477="snížená",J477,0)</f>
        <v>0</v>
      </c>
      <c r="BG477" s="211">
        <f>IF(N477="zákl. přenesená",J477,0)</f>
        <v>0</v>
      </c>
      <c r="BH477" s="211">
        <f>IF(N477="sníž. přenesená",J477,0)</f>
        <v>0</v>
      </c>
      <c r="BI477" s="211">
        <f>IF(N477="nulová",J477,0)</f>
        <v>0</v>
      </c>
      <c r="BJ477" s="17" t="s">
        <v>77</v>
      </c>
      <c r="BK477" s="211">
        <f>ROUND(I477*H477,2)</f>
        <v>0</v>
      </c>
      <c r="BL477" s="17" t="s">
        <v>278</v>
      </c>
      <c r="BM477" s="210" t="s">
        <v>832</v>
      </c>
    </row>
    <row r="478" s="2" customFormat="1">
      <c r="A478" s="38"/>
      <c r="B478" s="39"/>
      <c r="C478" s="40"/>
      <c r="D478" s="212" t="s">
        <v>137</v>
      </c>
      <c r="E478" s="40"/>
      <c r="F478" s="213" t="s">
        <v>833</v>
      </c>
      <c r="G478" s="40"/>
      <c r="H478" s="40"/>
      <c r="I478" s="214"/>
      <c r="J478" s="40"/>
      <c r="K478" s="40"/>
      <c r="L478" s="44"/>
      <c r="M478" s="215"/>
      <c r="N478" s="216"/>
      <c r="O478" s="84"/>
      <c r="P478" s="84"/>
      <c r="Q478" s="84"/>
      <c r="R478" s="84"/>
      <c r="S478" s="84"/>
      <c r="T478" s="85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137</v>
      </c>
      <c r="AU478" s="17" t="s">
        <v>79</v>
      </c>
    </row>
    <row r="479" s="2" customFormat="1" ht="24.15" customHeight="1">
      <c r="A479" s="38"/>
      <c r="B479" s="39"/>
      <c r="C479" s="239" t="s">
        <v>834</v>
      </c>
      <c r="D479" s="239" t="s">
        <v>284</v>
      </c>
      <c r="E479" s="240" t="s">
        <v>835</v>
      </c>
      <c r="F479" s="241" t="s">
        <v>836</v>
      </c>
      <c r="G479" s="242" t="s">
        <v>134</v>
      </c>
      <c r="H479" s="243">
        <v>9</v>
      </c>
      <c r="I479" s="244"/>
      <c r="J479" s="245">
        <f>ROUND(I479*H479,2)</f>
        <v>0</v>
      </c>
      <c r="K479" s="246"/>
      <c r="L479" s="247"/>
      <c r="M479" s="248" t="s">
        <v>19</v>
      </c>
      <c r="N479" s="249" t="s">
        <v>43</v>
      </c>
      <c r="O479" s="84"/>
      <c r="P479" s="208">
        <f>O479*H479</f>
        <v>0</v>
      </c>
      <c r="Q479" s="208">
        <v>5.0000000000000002E-05</v>
      </c>
      <c r="R479" s="208">
        <f>Q479*H479</f>
        <v>0.00045000000000000004</v>
      </c>
      <c r="S479" s="208">
        <v>0</v>
      </c>
      <c r="T479" s="209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10" t="s">
        <v>373</v>
      </c>
      <c r="AT479" s="210" t="s">
        <v>284</v>
      </c>
      <c r="AU479" s="210" t="s">
        <v>79</v>
      </c>
      <c r="AY479" s="17" t="s">
        <v>128</v>
      </c>
      <c r="BE479" s="211">
        <f>IF(N479="základní",J479,0)</f>
        <v>0</v>
      </c>
      <c r="BF479" s="211">
        <f>IF(N479="snížená",J479,0)</f>
        <v>0</v>
      </c>
      <c r="BG479" s="211">
        <f>IF(N479="zákl. přenesená",J479,0)</f>
        <v>0</v>
      </c>
      <c r="BH479" s="211">
        <f>IF(N479="sníž. přenesená",J479,0)</f>
        <v>0</v>
      </c>
      <c r="BI479" s="211">
        <f>IF(N479="nulová",J479,0)</f>
        <v>0</v>
      </c>
      <c r="BJ479" s="17" t="s">
        <v>77</v>
      </c>
      <c r="BK479" s="211">
        <f>ROUND(I479*H479,2)</f>
        <v>0</v>
      </c>
      <c r="BL479" s="17" t="s">
        <v>278</v>
      </c>
      <c r="BM479" s="210" t="s">
        <v>837</v>
      </c>
    </row>
    <row r="480" s="2" customFormat="1" ht="37.8" customHeight="1">
      <c r="A480" s="38"/>
      <c r="B480" s="39"/>
      <c r="C480" s="198" t="s">
        <v>838</v>
      </c>
      <c r="D480" s="198" t="s">
        <v>131</v>
      </c>
      <c r="E480" s="199" t="s">
        <v>839</v>
      </c>
      <c r="F480" s="200" t="s">
        <v>840</v>
      </c>
      <c r="G480" s="201" t="s">
        <v>161</v>
      </c>
      <c r="H480" s="202">
        <v>20</v>
      </c>
      <c r="I480" s="203"/>
      <c r="J480" s="204">
        <f>ROUND(I480*H480,2)</f>
        <v>0</v>
      </c>
      <c r="K480" s="205"/>
      <c r="L480" s="44"/>
      <c r="M480" s="206" t="s">
        <v>19</v>
      </c>
      <c r="N480" s="207" t="s">
        <v>43</v>
      </c>
      <c r="O480" s="84"/>
      <c r="P480" s="208">
        <f>O480*H480</f>
        <v>0</v>
      </c>
      <c r="Q480" s="208">
        <v>0</v>
      </c>
      <c r="R480" s="208">
        <f>Q480*H480</f>
        <v>0</v>
      </c>
      <c r="S480" s="208">
        <v>0</v>
      </c>
      <c r="T480" s="209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10" t="s">
        <v>278</v>
      </c>
      <c r="AT480" s="210" t="s">
        <v>131</v>
      </c>
      <c r="AU480" s="210" t="s">
        <v>79</v>
      </c>
      <c r="AY480" s="17" t="s">
        <v>128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17" t="s">
        <v>77</v>
      </c>
      <c r="BK480" s="211">
        <f>ROUND(I480*H480,2)</f>
        <v>0</v>
      </c>
      <c r="BL480" s="17" t="s">
        <v>278</v>
      </c>
      <c r="BM480" s="210" t="s">
        <v>841</v>
      </c>
    </row>
    <row r="481" s="2" customFormat="1">
      <c r="A481" s="38"/>
      <c r="B481" s="39"/>
      <c r="C481" s="40"/>
      <c r="D481" s="212" t="s">
        <v>137</v>
      </c>
      <c r="E481" s="40"/>
      <c r="F481" s="213" t="s">
        <v>842</v>
      </c>
      <c r="G481" s="40"/>
      <c r="H481" s="40"/>
      <c r="I481" s="214"/>
      <c r="J481" s="40"/>
      <c r="K481" s="40"/>
      <c r="L481" s="44"/>
      <c r="M481" s="215"/>
      <c r="N481" s="216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137</v>
      </c>
      <c r="AU481" s="17" t="s">
        <v>79</v>
      </c>
    </row>
    <row r="482" s="2" customFormat="1" ht="24.15" customHeight="1">
      <c r="A482" s="38"/>
      <c r="B482" s="39"/>
      <c r="C482" s="239" t="s">
        <v>843</v>
      </c>
      <c r="D482" s="239" t="s">
        <v>284</v>
      </c>
      <c r="E482" s="240" t="s">
        <v>844</v>
      </c>
      <c r="F482" s="241" t="s">
        <v>845</v>
      </c>
      <c r="G482" s="242" t="s">
        <v>161</v>
      </c>
      <c r="H482" s="243">
        <v>23</v>
      </c>
      <c r="I482" s="244"/>
      <c r="J482" s="245">
        <f>ROUND(I482*H482,2)</f>
        <v>0</v>
      </c>
      <c r="K482" s="246"/>
      <c r="L482" s="247"/>
      <c r="M482" s="248" t="s">
        <v>19</v>
      </c>
      <c r="N482" s="249" t="s">
        <v>43</v>
      </c>
      <c r="O482" s="84"/>
      <c r="P482" s="208">
        <f>O482*H482</f>
        <v>0</v>
      </c>
      <c r="Q482" s="208">
        <v>6.9999999999999994E-05</v>
      </c>
      <c r="R482" s="208">
        <f>Q482*H482</f>
        <v>0.0016099999999999999</v>
      </c>
      <c r="S482" s="208">
        <v>0</v>
      </c>
      <c r="T482" s="209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10" t="s">
        <v>373</v>
      </c>
      <c r="AT482" s="210" t="s">
        <v>284</v>
      </c>
      <c r="AU482" s="210" t="s">
        <v>79</v>
      </c>
      <c r="AY482" s="17" t="s">
        <v>128</v>
      </c>
      <c r="BE482" s="211">
        <f>IF(N482="základní",J482,0)</f>
        <v>0</v>
      </c>
      <c r="BF482" s="211">
        <f>IF(N482="snížená",J482,0)</f>
        <v>0</v>
      </c>
      <c r="BG482" s="211">
        <f>IF(N482="zákl. přenesená",J482,0)</f>
        <v>0</v>
      </c>
      <c r="BH482" s="211">
        <f>IF(N482="sníž. přenesená",J482,0)</f>
        <v>0</v>
      </c>
      <c r="BI482" s="211">
        <f>IF(N482="nulová",J482,0)</f>
        <v>0</v>
      </c>
      <c r="BJ482" s="17" t="s">
        <v>77</v>
      </c>
      <c r="BK482" s="211">
        <f>ROUND(I482*H482,2)</f>
        <v>0</v>
      </c>
      <c r="BL482" s="17" t="s">
        <v>278</v>
      </c>
      <c r="BM482" s="210" t="s">
        <v>846</v>
      </c>
    </row>
    <row r="483" s="13" customFormat="1">
      <c r="A483" s="13"/>
      <c r="B483" s="217"/>
      <c r="C483" s="218"/>
      <c r="D483" s="219" t="s">
        <v>139</v>
      </c>
      <c r="E483" s="218"/>
      <c r="F483" s="221" t="s">
        <v>847</v>
      </c>
      <c r="G483" s="218"/>
      <c r="H483" s="222">
        <v>23</v>
      </c>
      <c r="I483" s="223"/>
      <c r="J483" s="218"/>
      <c r="K483" s="218"/>
      <c r="L483" s="224"/>
      <c r="M483" s="225"/>
      <c r="N483" s="226"/>
      <c r="O483" s="226"/>
      <c r="P483" s="226"/>
      <c r="Q483" s="226"/>
      <c r="R483" s="226"/>
      <c r="S483" s="226"/>
      <c r="T483" s="22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28" t="s">
        <v>139</v>
      </c>
      <c r="AU483" s="228" t="s">
        <v>79</v>
      </c>
      <c r="AV483" s="13" t="s">
        <v>79</v>
      </c>
      <c r="AW483" s="13" t="s">
        <v>4</v>
      </c>
      <c r="AX483" s="13" t="s">
        <v>77</v>
      </c>
      <c r="AY483" s="228" t="s">
        <v>128</v>
      </c>
    </row>
    <row r="484" s="2" customFormat="1" ht="37.8" customHeight="1">
      <c r="A484" s="38"/>
      <c r="B484" s="39"/>
      <c r="C484" s="198" t="s">
        <v>848</v>
      </c>
      <c r="D484" s="198" t="s">
        <v>131</v>
      </c>
      <c r="E484" s="199" t="s">
        <v>849</v>
      </c>
      <c r="F484" s="200" t="s">
        <v>850</v>
      </c>
      <c r="G484" s="201" t="s">
        <v>161</v>
      </c>
      <c r="H484" s="202">
        <v>60</v>
      </c>
      <c r="I484" s="203"/>
      <c r="J484" s="204">
        <f>ROUND(I484*H484,2)</f>
        <v>0</v>
      </c>
      <c r="K484" s="205"/>
      <c r="L484" s="44"/>
      <c r="M484" s="206" t="s">
        <v>19</v>
      </c>
      <c r="N484" s="207" t="s">
        <v>43</v>
      </c>
      <c r="O484" s="84"/>
      <c r="P484" s="208">
        <f>O484*H484</f>
        <v>0</v>
      </c>
      <c r="Q484" s="208">
        <v>0</v>
      </c>
      <c r="R484" s="208">
        <f>Q484*H484</f>
        <v>0</v>
      </c>
      <c r="S484" s="208">
        <v>0</v>
      </c>
      <c r="T484" s="209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10" t="s">
        <v>278</v>
      </c>
      <c r="AT484" s="210" t="s">
        <v>131</v>
      </c>
      <c r="AU484" s="210" t="s">
        <v>79</v>
      </c>
      <c r="AY484" s="17" t="s">
        <v>128</v>
      </c>
      <c r="BE484" s="211">
        <f>IF(N484="základní",J484,0)</f>
        <v>0</v>
      </c>
      <c r="BF484" s="211">
        <f>IF(N484="snížená",J484,0)</f>
        <v>0</v>
      </c>
      <c r="BG484" s="211">
        <f>IF(N484="zákl. přenesená",J484,0)</f>
        <v>0</v>
      </c>
      <c r="BH484" s="211">
        <f>IF(N484="sníž. přenesená",J484,0)</f>
        <v>0</v>
      </c>
      <c r="BI484" s="211">
        <f>IF(N484="nulová",J484,0)</f>
        <v>0</v>
      </c>
      <c r="BJ484" s="17" t="s">
        <v>77</v>
      </c>
      <c r="BK484" s="211">
        <f>ROUND(I484*H484,2)</f>
        <v>0</v>
      </c>
      <c r="BL484" s="17" t="s">
        <v>278</v>
      </c>
      <c r="BM484" s="210" t="s">
        <v>851</v>
      </c>
    </row>
    <row r="485" s="2" customFormat="1">
      <c r="A485" s="38"/>
      <c r="B485" s="39"/>
      <c r="C485" s="40"/>
      <c r="D485" s="212" t="s">
        <v>137</v>
      </c>
      <c r="E485" s="40"/>
      <c r="F485" s="213" t="s">
        <v>852</v>
      </c>
      <c r="G485" s="40"/>
      <c r="H485" s="40"/>
      <c r="I485" s="214"/>
      <c r="J485" s="40"/>
      <c r="K485" s="40"/>
      <c r="L485" s="44"/>
      <c r="M485" s="215"/>
      <c r="N485" s="216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137</v>
      </c>
      <c r="AU485" s="17" t="s">
        <v>79</v>
      </c>
    </row>
    <row r="486" s="2" customFormat="1" ht="24.15" customHeight="1">
      <c r="A486" s="38"/>
      <c r="B486" s="39"/>
      <c r="C486" s="239" t="s">
        <v>853</v>
      </c>
      <c r="D486" s="239" t="s">
        <v>284</v>
      </c>
      <c r="E486" s="240" t="s">
        <v>854</v>
      </c>
      <c r="F486" s="241" t="s">
        <v>855</v>
      </c>
      <c r="G486" s="242" t="s">
        <v>161</v>
      </c>
      <c r="H486" s="243">
        <v>69</v>
      </c>
      <c r="I486" s="244"/>
      <c r="J486" s="245">
        <f>ROUND(I486*H486,2)</f>
        <v>0</v>
      </c>
      <c r="K486" s="246"/>
      <c r="L486" s="247"/>
      <c r="M486" s="248" t="s">
        <v>19</v>
      </c>
      <c r="N486" s="249" t="s">
        <v>43</v>
      </c>
      <c r="O486" s="84"/>
      <c r="P486" s="208">
        <f>O486*H486</f>
        <v>0</v>
      </c>
      <c r="Q486" s="208">
        <v>0.00012</v>
      </c>
      <c r="R486" s="208">
        <f>Q486*H486</f>
        <v>0.0082800000000000009</v>
      </c>
      <c r="S486" s="208">
        <v>0</v>
      </c>
      <c r="T486" s="209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10" t="s">
        <v>373</v>
      </c>
      <c r="AT486" s="210" t="s">
        <v>284</v>
      </c>
      <c r="AU486" s="210" t="s">
        <v>79</v>
      </c>
      <c r="AY486" s="17" t="s">
        <v>128</v>
      </c>
      <c r="BE486" s="211">
        <f>IF(N486="základní",J486,0)</f>
        <v>0</v>
      </c>
      <c r="BF486" s="211">
        <f>IF(N486="snížená",J486,0)</f>
        <v>0</v>
      </c>
      <c r="BG486" s="211">
        <f>IF(N486="zákl. přenesená",J486,0)</f>
        <v>0</v>
      </c>
      <c r="BH486" s="211">
        <f>IF(N486="sníž. přenesená",J486,0)</f>
        <v>0</v>
      </c>
      <c r="BI486" s="211">
        <f>IF(N486="nulová",J486,0)</f>
        <v>0</v>
      </c>
      <c r="BJ486" s="17" t="s">
        <v>77</v>
      </c>
      <c r="BK486" s="211">
        <f>ROUND(I486*H486,2)</f>
        <v>0</v>
      </c>
      <c r="BL486" s="17" t="s">
        <v>278</v>
      </c>
      <c r="BM486" s="210" t="s">
        <v>856</v>
      </c>
    </row>
    <row r="487" s="13" customFormat="1">
      <c r="A487" s="13"/>
      <c r="B487" s="217"/>
      <c r="C487" s="218"/>
      <c r="D487" s="219" t="s">
        <v>139</v>
      </c>
      <c r="E487" s="218"/>
      <c r="F487" s="221" t="s">
        <v>857</v>
      </c>
      <c r="G487" s="218"/>
      <c r="H487" s="222">
        <v>69</v>
      </c>
      <c r="I487" s="223"/>
      <c r="J487" s="218"/>
      <c r="K487" s="218"/>
      <c r="L487" s="224"/>
      <c r="M487" s="225"/>
      <c r="N487" s="226"/>
      <c r="O487" s="226"/>
      <c r="P487" s="226"/>
      <c r="Q487" s="226"/>
      <c r="R487" s="226"/>
      <c r="S487" s="226"/>
      <c r="T487" s="227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28" t="s">
        <v>139</v>
      </c>
      <c r="AU487" s="228" t="s">
        <v>79</v>
      </c>
      <c r="AV487" s="13" t="s">
        <v>79</v>
      </c>
      <c r="AW487" s="13" t="s">
        <v>4</v>
      </c>
      <c r="AX487" s="13" t="s">
        <v>77</v>
      </c>
      <c r="AY487" s="228" t="s">
        <v>128</v>
      </c>
    </row>
    <row r="488" s="2" customFormat="1" ht="37.8" customHeight="1">
      <c r="A488" s="38"/>
      <c r="B488" s="39"/>
      <c r="C488" s="198" t="s">
        <v>858</v>
      </c>
      <c r="D488" s="198" t="s">
        <v>131</v>
      </c>
      <c r="E488" s="199" t="s">
        <v>859</v>
      </c>
      <c r="F488" s="200" t="s">
        <v>860</v>
      </c>
      <c r="G488" s="201" t="s">
        <v>161</v>
      </c>
      <c r="H488" s="202">
        <v>140</v>
      </c>
      <c r="I488" s="203"/>
      <c r="J488" s="204">
        <f>ROUND(I488*H488,2)</f>
        <v>0</v>
      </c>
      <c r="K488" s="205"/>
      <c r="L488" s="44"/>
      <c r="M488" s="206" t="s">
        <v>19</v>
      </c>
      <c r="N488" s="207" t="s">
        <v>43</v>
      </c>
      <c r="O488" s="84"/>
      <c r="P488" s="208">
        <f>O488*H488</f>
        <v>0</v>
      </c>
      <c r="Q488" s="208">
        <v>0</v>
      </c>
      <c r="R488" s="208">
        <f>Q488*H488</f>
        <v>0</v>
      </c>
      <c r="S488" s="208">
        <v>0</v>
      </c>
      <c r="T488" s="209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0" t="s">
        <v>278</v>
      </c>
      <c r="AT488" s="210" t="s">
        <v>131</v>
      </c>
      <c r="AU488" s="210" t="s">
        <v>79</v>
      </c>
      <c r="AY488" s="17" t="s">
        <v>128</v>
      </c>
      <c r="BE488" s="211">
        <f>IF(N488="základní",J488,0)</f>
        <v>0</v>
      </c>
      <c r="BF488" s="211">
        <f>IF(N488="snížená",J488,0)</f>
        <v>0</v>
      </c>
      <c r="BG488" s="211">
        <f>IF(N488="zákl. přenesená",J488,0)</f>
        <v>0</v>
      </c>
      <c r="BH488" s="211">
        <f>IF(N488="sníž. přenesená",J488,0)</f>
        <v>0</v>
      </c>
      <c r="BI488" s="211">
        <f>IF(N488="nulová",J488,0)</f>
        <v>0</v>
      </c>
      <c r="BJ488" s="17" t="s">
        <v>77</v>
      </c>
      <c r="BK488" s="211">
        <f>ROUND(I488*H488,2)</f>
        <v>0</v>
      </c>
      <c r="BL488" s="17" t="s">
        <v>278</v>
      </c>
      <c r="BM488" s="210" t="s">
        <v>861</v>
      </c>
    </row>
    <row r="489" s="2" customFormat="1">
      <c r="A489" s="38"/>
      <c r="B489" s="39"/>
      <c r="C489" s="40"/>
      <c r="D489" s="212" t="s">
        <v>137</v>
      </c>
      <c r="E489" s="40"/>
      <c r="F489" s="213" t="s">
        <v>862</v>
      </c>
      <c r="G489" s="40"/>
      <c r="H489" s="40"/>
      <c r="I489" s="214"/>
      <c r="J489" s="40"/>
      <c r="K489" s="40"/>
      <c r="L489" s="44"/>
      <c r="M489" s="215"/>
      <c r="N489" s="216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137</v>
      </c>
      <c r="AU489" s="17" t="s">
        <v>79</v>
      </c>
    </row>
    <row r="490" s="2" customFormat="1" ht="24.15" customHeight="1">
      <c r="A490" s="38"/>
      <c r="B490" s="39"/>
      <c r="C490" s="239" t="s">
        <v>863</v>
      </c>
      <c r="D490" s="239" t="s">
        <v>284</v>
      </c>
      <c r="E490" s="240" t="s">
        <v>864</v>
      </c>
      <c r="F490" s="241" t="s">
        <v>865</v>
      </c>
      <c r="G490" s="242" t="s">
        <v>161</v>
      </c>
      <c r="H490" s="243">
        <v>161</v>
      </c>
      <c r="I490" s="244"/>
      <c r="J490" s="245">
        <f>ROUND(I490*H490,2)</f>
        <v>0</v>
      </c>
      <c r="K490" s="246"/>
      <c r="L490" s="247"/>
      <c r="M490" s="248" t="s">
        <v>19</v>
      </c>
      <c r="N490" s="249" t="s">
        <v>43</v>
      </c>
      <c r="O490" s="84"/>
      <c r="P490" s="208">
        <f>O490*H490</f>
        <v>0</v>
      </c>
      <c r="Q490" s="208">
        <v>0.00017000000000000001</v>
      </c>
      <c r="R490" s="208">
        <f>Q490*H490</f>
        <v>0.027370000000000002</v>
      </c>
      <c r="S490" s="208">
        <v>0</v>
      </c>
      <c r="T490" s="209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10" t="s">
        <v>373</v>
      </c>
      <c r="AT490" s="210" t="s">
        <v>284</v>
      </c>
      <c r="AU490" s="210" t="s">
        <v>79</v>
      </c>
      <c r="AY490" s="17" t="s">
        <v>128</v>
      </c>
      <c r="BE490" s="211">
        <f>IF(N490="základní",J490,0)</f>
        <v>0</v>
      </c>
      <c r="BF490" s="211">
        <f>IF(N490="snížená",J490,0)</f>
        <v>0</v>
      </c>
      <c r="BG490" s="211">
        <f>IF(N490="zákl. přenesená",J490,0)</f>
        <v>0</v>
      </c>
      <c r="BH490" s="211">
        <f>IF(N490="sníž. přenesená",J490,0)</f>
        <v>0</v>
      </c>
      <c r="BI490" s="211">
        <f>IF(N490="nulová",J490,0)</f>
        <v>0</v>
      </c>
      <c r="BJ490" s="17" t="s">
        <v>77</v>
      </c>
      <c r="BK490" s="211">
        <f>ROUND(I490*H490,2)</f>
        <v>0</v>
      </c>
      <c r="BL490" s="17" t="s">
        <v>278</v>
      </c>
      <c r="BM490" s="210" t="s">
        <v>866</v>
      </c>
    </row>
    <row r="491" s="13" customFormat="1">
      <c r="A491" s="13"/>
      <c r="B491" s="217"/>
      <c r="C491" s="218"/>
      <c r="D491" s="219" t="s">
        <v>139</v>
      </c>
      <c r="E491" s="218"/>
      <c r="F491" s="221" t="s">
        <v>867</v>
      </c>
      <c r="G491" s="218"/>
      <c r="H491" s="222">
        <v>161</v>
      </c>
      <c r="I491" s="223"/>
      <c r="J491" s="218"/>
      <c r="K491" s="218"/>
      <c r="L491" s="224"/>
      <c r="M491" s="225"/>
      <c r="N491" s="226"/>
      <c r="O491" s="226"/>
      <c r="P491" s="226"/>
      <c r="Q491" s="226"/>
      <c r="R491" s="226"/>
      <c r="S491" s="226"/>
      <c r="T491" s="22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28" t="s">
        <v>139</v>
      </c>
      <c r="AU491" s="228" t="s">
        <v>79</v>
      </c>
      <c r="AV491" s="13" t="s">
        <v>79</v>
      </c>
      <c r="AW491" s="13" t="s">
        <v>4</v>
      </c>
      <c r="AX491" s="13" t="s">
        <v>77</v>
      </c>
      <c r="AY491" s="228" t="s">
        <v>128</v>
      </c>
    </row>
    <row r="492" s="2" customFormat="1" ht="37.8" customHeight="1">
      <c r="A492" s="38"/>
      <c r="B492" s="39"/>
      <c r="C492" s="198" t="s">
        <v>868</v>
      </c>
      <c r="D492" s="198" t="s">
        <v>131</v>
      </c>
      <c r="E492" s="199" t="s">
        <v>869</v>
      </c>
      <c r="F492" s="200" t="s">
        <v>870</v>
      </c>
      <c r="G492" s="201" t="s">
        <v>161</v>
      </c>
      <c r="H492" s="202">
        <v>15</v>
      </c>
      <c r="I492" s="203"/>
      <c r="J492" s="204">
        <f>ROUND(I492*H492,2)</f>
        <v>0</v>
      </c>
      <c r="K492" s="205"/>
      <c r="L492" s="44"/>
      <c r="M492" s="206" t="s">
        <v>19</v>
      </c>
      <c r="N492" s="207" t="s">
        <v>43</v>
      </c>
      <c r="O492" s="84"/>
      <c r="P492" s="208">
        <f>O492*H492</f>
        <v>0</v>
      </c>
      <c r="Q492" s="208">
        <v>0</v>
      </c>
      <c r="R492" s="208">
        <f>Q492*H492</f>
        <v>0</v>
      </c>
      <c r="S492" s="208">
        <v>0</v>
      </c>
      <c r="T492" s="209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10" t="s">
        <v>278</v>
      </c>
      <c r="AT492" s="210" t="s">
        <v>131</v>
      </c>
      <c r="AU492" s="210" t="s">
        <v>79</v>
      </c>
      <c r="AY492" s="17" t="s">
        <v>128</v>
      </c>
      <c r="BE492" s="211">
        <f>IF(N492="základní",J492,0)</f>
        <v>0</v>
      </c>
      <c r="BF492" s="211">
        <f>IF(N492="snížená",J492,0)</f>
        <v>0</v>
      </c>
      <c r="BG492" s="211">
        <f>IF(N492="zákl. přenesená",J492,0)</f>
        <v>0</v>
      </c>
      <c r="BH492" s="211">
        <f>IF(N492="sníž. přenesená",J492,0)</f>
        <v>0</v>
      </c>
      <c r="BI492" s="211">
        <f>IF(N492="nulová",J492,0)</f>
        <v>0</v>
      </c>
      <c r="BJ492" s="17" t="s">
        <v>77</v>
      </c>
      <c r="BK492" s="211">
        <f>ROUND(I492*H492,2)</f>
        <v>0</v>
      </c>
      <c r="BL492" s="17" t="s">
        <v>278</v>
      </c>
      <c r="BM492" s="210" t="s">
        <v>871</v>
      </c>
    </row>
    <row r="493" s="2" customFormat="1">
      <c r="A493" s="38"/>
      <c r="B493" s="39"/>
      <c r="C493" s="40"/>
      <c r="D493" s="212" t="s">
        <v>137</v>
      </c>
      <c r="E493" s="40"/>
      <c r="F493" s="213" t="s">
        <v>872</v>
      </c>
      <c r="G493" s="40"/>
      <c r="H493" s="40"/>
      <c r="I493" s="214"/>
      <c r="J493" s="40"/>
      <c r="K493" s="40"/>
      <c r="L493" s="44"/>
      <c r="M493" s="215"/>
      <c r="N493" s="216"/>
      <c r="O493" s="84"/>
      <c r="P493" s="84"/>
      <c r="Q493" s="84"/>
      <c r="R493" s="84"/>
      <c r="S493" s="84"/>
      <c r="T493" s="85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137</v>
      </c>
      <c r="AU493" s="17" t="s">
        <v>79</v>
      </c>
    </row>
    <row r="494" s="2" customFormat="1" ht="24.15" customHeight="1">
      <c r="A494" s="38"/>
      <c r="B494" s="39"/>
      <c r="C494" s="239" t="s">
        <v>873</v>
      </c>
      <c r="D494" s="239" t="s">
        <v>284</v>
      </c>
      <c r="E494" s="240" t="s">
        <v>874</v>
      </c>
      <c r="F494" s="241" t="s">
        <v>875</v>
      </c>
      <c r="G494" s="242" t="s">
        <v>161</v>
      </c>
      <c r="H494" s="243">
        <v>17.25</v>
      </c>
      <c r="I494" s="244"/>
      <c r="J494" s="245">
        <f>ROUND(I494*H494,2)</f>
        <v>0</v>
      </c>
      <c r="K494" s="246"/>
      <c r="L494" s="247"/>
      <c r="M494" s="248" t="s">
        <v>19</v>
      </c>
      <c r="N494" s="249" t="s">
        <v>43</v>
      </c>
      <c r="O494" s="84"/>
      <c r="P494" s="208">
        <f>O494*H494</f>
        <v>0</v>
      </c>
      <c r="Q494" s="208">
        <v>0.00064000000000000005</v>
      </c>
      <c r="R494" s="208">
        <f>Q494*H494</f>
        <v>0.011040000000000001</v>
      </c>
      <c r="S494" s="208">
        <v>0</v>
      </c>
      <c r="T494" s="209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10" t="s">
        <v>373</v>
      </c>
      <c r="AT494" s="210" t="s">
        <v>284</v>
      </c>
      <c r="AU494" s="210" t="s">
        <v>79</v>
      </c>
      <c r="AY494" s="17" t="s">
        <v>128</v>
      </c>
      <c r="BE494" s="211">
        <f>IF(N494="základní",J494,0)</f>
        <v>0</v>
      </c>
      <c r="BF494" s="211">
        <f>IF(N494="snížená",J494,0)</f>
        <v>0</v>
      </c>
      <c r="BG494" s="211">
        <f>IF(N494="zákl. přenesená",J494,0)</f>
        <v>0</v>
      </c>
      <c r="BH494" s="211">
        <f>IF(N494="sníž. přenesená",J494,0)</f>
        <v>0</v>
      </c>
      <c r="BI494" s="211">
        <f>IF(N494="nulová",J494,0)</f>
        <v>0</v>
      </c>
      <c r="BJ494" s="17" t="s">
        <v>77</v>
      </c>
      <c r="BK494" s="211">
        <f>ROUND(I494*H494,2)</f>
        <v>0</v>
      </c>
      <c r="BL494" s="17" t="s">
        <v>278</v>
      </c>
      <c r="BM494" s="210" t="s">
        <v>876</v>
      </c>
    </row>
    <row r="495" s="13" customFormat="1">
      <c r="A495" s="13"/>
      <c r="B495" s="217"/>
      <c r="C495" s="218"/>
      <c r="D495" s="219" t="s">
        <v>139</v>
      </c>
      <c r="E495" s="218"/>
      <c r="F495" s="221" t="s">
        <v>877</v>
      </c>
      <c r="G495" s="218"/>
      <c r="H495" s="222">
        <v>17.25</v>
      </c>
      <c r="I495" s="223"/>
      <c r="J495" s="218"/>
      <c r="K495" s="218"/>
      <c r="L495" s="224"/>
      <c r="M495" s="225"/>
      <c r="N495" s="226"/>
      <c r="O495" s="226"/>
      <c r="P495" s="226"/>
      <c r="Q495" s="226"/>
      <c r="R495" s="226"/>
      <c r="S495" s="226"/>
      <c r="T495" s="22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28" t="s">
        <v>139</v>
      </c>
      <c r="AU495" s="228" t="s">
        <v>79</v>
      </c>
      <c r="AV495" s="13" t="s">
        <v>79</v>
      </c>
      <c r="AW495" s="13" t="s">
        <v>4</v>
      </c>
      <c r="AX495" s="13" t="s">
        <v>77</v>
      </c>
      <c r="AY495" s="228" t="s">
        <v>128</v>
      </c>
    </row>
    <row r="496" s="2" customFormat="1" ht="37.8" customHeight="1">
      <c r="A496" s="38"/>
      <c r="B496" s="39"/>
      <c r="C496" s="198" t="s">
        <v>878</v>
      </c>
      <c r="D496" s="198" t="s">
        <v>131</v>
      </c>
      <c r="E496" s="199" t="s">
        <v>879</v>
      </c>
      <c r="F496" s="200" t="s">
        <v>880</v>
      </c>
      <c r="G496" s="201" t="s">
        <v>161</v>
      </c>
      <c r="H496" s="202">
        <v>10</v>
      </c>
      <c r="I496" s="203"/>
      <c r="J496" s="204">
        <f>ROUND(I496*H496,2)</f>
        <v>0</v>
      </c>
      <c r="K496" s="205"/>
      <c r="L496" s="44"/>
      <c r="M496" s="206" t="s">
        <v>19</v>
      </c>
      <c r="N496" s="207" t="s">
        <v>43</v>
      </c>
      <c r="O496" s="84"/>
      <c r="P496" s="208">
        <f>O496*H496</f>
        <v>0</v>
      </c>
      <c r="Q496" s="208">
        <v>0</v>
      </c>
      <c r="R496" s="208">
        <f>Q496*H496</f>
        <v>0</v>
      </c>
      <c r="S496" s="208">
        <v>0</v>
      </c>
      <c r="T496" s="209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10" t="s">
        <v>278</v>
      </c>
      <c r="AT496" s="210" t="s">
        <v>131</v>
      </c>
      <c r="AU496" s="210" t="s">
        <v>79</v>
      </c>
      <c r="AY496" s="17" t="s">
        <v>128</v>
      </c>
      <c r="BE496" s="211">
        <f>IF(N496="základní",J496,0)</f>
        <v>0</v>
      </c>
      <c r="BF496" s="211">
        <f>IF(N496="snížená",J496,0)</f>
        <v>0</v>
      </c>
      <c r="BG496" s="211">
        <f>IF(N496="zákl. přenesená",J496,0)</f>
        <v>0</v>
      </c>
      <c r="BH496" s="211">
        <f>IF(N496="sníž. přenesená",J496,0)</f>
        <v>0</v>
      </c>
      <c r="BI496" s="211">
        <f>IF(N496="nulová",J496,0)</f>
        <v>0</v>
      </c>
      <c r="BJ496" s="17" t="s">
        <v>77</v>
      </c>
      <c r="BK496" s="211">
        <f>ROUND(I496*H496,2)</f>
        <v>0</v>
      </c>
      <c r="BL496" s="17" t="s">
        <v>278</v>
      </c>
      <c r="BM496" s="210" t="s">
        <v>881</v>
      </c>
    </row>
    <row r="497" s="2" customFormat="1">
      <c r="A497" s="38"/>
      <c r="B497" s="39"/>
      <c r="C497" s="40"/>
      <c r="D497" s="212" t="s">
        <v>137</v>
      </c>
      <c r="E497" s="40"/>
      <c r="F497" s="213" t="s">
        <v>882</v>
      </c>
      <c r="G497" s="40"/>
      <c r="H497" s="40"/>
      <c r="I497" s="214"/>
      <c r="J497" s="40"/>
      <c r="K497" s="40"/>
      <c r="L497" s="44"/>
      <c r="M497" s="215"/>
      <c r="N497" s="216"/>
      <c r="O497" s="84"/>
      <c r="P497" s="84"/>
      <c r="Q497" s="84"/>
      <c r="R497" s="84"/>
      <c r="S497" s="84"/>
      <c r="T497" s="85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137</v>
      </c>
      <c r="AU497" s="17" t="s">
        <v>79</v>
      </c>
    </row>
    <row r="498" s="2" customFormat="1" ht="24.15" customHeight="1">
      <c r="A498" s="38"/>
      <c r="B498" s="39"/>
      <c r="C498" s="239" t="s">
        <v>883</v>
      </c>
      <c r="D498" s="239" t="s">
        <v>284</v>
      </c>
      <c r="E498" s="240" t="s">
        <v>884</v>
      </c>
      <c r="F498" s="241" t="s">
        <v>885</v>
      </c>
      <c r="G498" s="242" t="s">
        <v>161</v>
      </c>
      <c r="H498" s="243">
        <v>11.5</v>
      </c>
      <c r="I498" s="244"/>
      <c r="J498" s="245">
        <f>ROUND(I498*H498,2)</f>
        <v>0</v>
      </c>
      <c r="K498" s="246"/>
      <c r="L498" s="247"/>
      <c r="M498" s="248" t="s">
        <v>19</v>
      </c>
      <c r="N498" s="249" t="s">
        <v>43</v>
      </c>
      <c r="O498" s="84"/>
      <c r="P498" s="208">
        <f>O498*H498</f>
        <v>0</v>
      </c>
      <c r="Q498" s="208">
        <v>0.00016000000000000001</v>
      </c>
      <c r="R498" s="208">
        <f>Q498*H498</f>
        <v>0.0018400000000000001</v>
      </c>
      <c r="S498" s="208">
        <v>0</v>
      </c>
      <c r="T498" s="209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10" t="s">
        <v>373</v>
      </c>
      <c r="AT498" s="210" t="s">
        <v>284</v>
      </c>
      <c r="AU498" s="210" t="s">
        <v>79</v>
      </c>
      <c r="AY498" s="17" t="s">
        <v>128</v>
      </c>
      <c r="BE498" s="211">
        <f>IF(N498="základní",J498,0)</f>
        <v>0</v>
      </c>
      <c r="BF498" s="211">
        <f>IF(N498="snížená",J498,0)</f>
        <v>0</v>
      </c>
      <c r="BG498" s="211">
        <f>IF(N498="zákl. přenesená",J498,0)</f>
        <v>0</v>
      </c>
      <c r="BH498" s="211">
        <f>IF(N498="sníž. přenesená",J498,0)</f>
        <v>0</v>
      </c>
      <c r="BI498" s="211">
        <f>IF(N498="nulová",J498,0)</f>
        <v>0</v>
      </c>
      <c r="BJ498" s="17" t="s">
        <v>77</v>
      </c>
      <c r="BK498" s="211">
        <f>ROUND(I498*H498,2)</f>
        <v>0</v>
      </c>
      <c r="BL498" s="17" t="s">
        <v>278</v>
      </c>
      <c r="BM498" s="210" t="s">
        <v>886</v>
      </c>
    </row>
    <row r="499" s="13" customFormat="1">
      <c r="A499" s="13"/>
      <c r="B499" s="217"/>
      <c r="C499" s="218"/>
      <c r="D499" s="219" t="s">
        <v>139</v>
      </c>
      <c r="E499" s="218"/>
      <c r="F499" s="221" t="s">
        <v>887</v>
      </c>
      <c r="G499" s="218"/>
      <c r="H499" s="222">
        <v>11.5</v>
      </c>
      <c r="I499" s="223"/>
      <c r="J499" s="218"/>
      <c r="K499" s="218"/>
      <c r="L499" s="224"/>
      <c r="M499" s="225"/>
      <c r="N499" s="226"/>
      <c r="O499" s="226"/>
      <c r="P499" s="226"/>
      <c r="Q499" s="226"/>
      <c r="R499" s="226"/>
      <c r="S499" s="226"/>
      <c r="T499" s="227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28" t="s">
        <v>139</v>
      </c>
      <c r="AU499" s="228" t="s">
        <v>79</v>
      </c>
      <c r="AV499" s="13" t="s">
        <v>79</v>
      </c>
      <c r="AW499" s="13" t="s">
        <v>4</v>
      </c>
      <c r="AX499" s="13" t="s">
        <v>77</v>
      </c>
      <c r="AY499" s="228" t="s">
        <v>128</v>
      </c>
    </row>
    <row r="500" s="2" customFormat="1" ht="37.8" customHeight="1">
      <c r="A500" s="38"/>
      <c r="B500" s="39"/>
      <c r="C500" s="198" t="s">
        <v>888</v>
      </c>
      <c r="D500" s="198" t="s">
        <v>131</v>
      </c>
      <c r="E500" s="199" t="s">
        <v>889</v>
      </c>
      <c r="F500" s="200" t="s">
        <v>890</v>
      </c>
      <c r="G500" s="201" t="s">
        <v>161</v>
      </c>
      <c r="H500" s="202">
        <v>10</v>
      </c>
      <c r="I500" s="203"/>
      <c r="J500" s="204">
        <f>ROUND(I500*H500,2)</f>
        <v>0</v>
      </c>
      <c r="K500" s="205"/>
      <c r="L500" s="44"/>
      <c r="M500" s="206" t="s">
        <v>19</v>
      </c>
      <c r="N500" s="207" t="s">
        <v>43</v>
      </c>
      <c r="O500" s="84"/>
      <c r="P500" s="208">
        <f>O500*H500</f>
        <v>0</v>
      </c>
      <c r="Q500" s="208">
        <v>0</v>
      </c>
      <c r="R500" s="208">
        <f>Q500*H500</f>
        <v>0</v>
      </c>
      <c r="S500" s="208">
        <v>0</v>
      </c>
      <c r="T500" s="209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10" t="s">
        <v>278</v>
      </c>
      <c r="AT500" s="210" t="s">
        <v>131</v>
      </c>
      <c r="AU500" s="210" t="s">
        <v>79</v>
      </c>
      <c r="AY500" s="17" t="s">
        <v>128</v>
      </c>
      <c r="BE500" s="211">
        <f>IF(N500="základní",J500,0)</f>
        <v>0</v>
      </c>
      <c r="BF500" s="211">
        <f>IF(N500="snížená",J500,0)</f>
        <v>0</v>
      </c>
      <c r="BG500" s="211">
        <f>IF(N500="zákl. přenesená",J500,0)</f>
        <v>0</v>
      </c>
      <c r="BH500" s="211">
        <f>IF(N500="sníž. přenesená",J500,0)</f>
        <v>0</v>
      </c>
      <c r="BI500" s="211">
        <f>IF(N500="nulová",J500,0)</f>
        <v>0</v>
      </c>
      <c r="BJ500" s="17" t="s">
        <v>77</v>
      </c>
      <c r="BK500" s="211">
        <f>ROUND(I500*H500,2)</f>
        <v>0</v>
      </c>
      <c r="BL500" s="17" t="s">
        <v>278</v>
      </c>
      <c r="BM500" s="210" t="s">
        <v>891</v>
      </c>
    </row>
    <row r="501" s="2" customFormat="1">
      <c r="A501" s="38"/>
      <c r="B501" s="39"/>
      <c r="C501" s="40"/>
      <c r="D501" s="212" t="s">
        <v>137</v>
      </c>
      <c r="E501" s="40"/>
      <c r="F501" s="213" t="s">
        <v>892</v>
      </c>
      <c r="G501" s="40"/>
      <c r="H501" s="40"/>
      <c r="I501" s="214"/>
      <c r="J501" s="40"/>
      <c r="K501" s="40"/>
      <c r="L501" s="44"/>
      <c r="M501" s="215"/>
      <c r="N501" s="216"/>
      <c r="O501" s="84"/>
      <c r="P501" s="84"/>
      <c r="Q501" s="84"/>
      <c r="R501" s="84"/>
      <c r="S501" s="84"/>
      <c r="T501" s="85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137</v>
      </c>
      <c r="AU501" s="17" t="s">
        <v>79</v>
      </c>
    </row>
    <row r="502" s="2" customFormat="1" ht="24.15" customHeight="1">
      <c r="A502" s="38"/>
      <c r="B502" s="39"/>
      <c r="C502" s="239" t="s">
        <v>893</v>
      </c>
      <c r="D502" s="239" t="s">
        <v>284</v>
      </c>
      <c r="E502" s="240" t="s">
        <v>894</v>
      </c>
      <c r="F502" s="241" t="s">
        <v>895</v>
      </c>
      <c r="G502" s="242" t="s">
        <v>161</v>
      </c>
      <c r="H502" s="243">
        <v>11.5</v>
      </c>
      <c r="I502" s="244"/>
      <c r="J502" s="245">
        <f>ROUND(I502*H502,2)</f>
        <v>0</v>
      </c>
      <c r="K502" s="246"/>
      <c r="L502" s="247"/>
      <c r="M502" s="248" t="s">
        <v>19</v>
      </c>
      <c r="N502" s="249" t="s">
        <v>43</v>
      </c>
      <c r="O502" s="84"/>
      <c r="P502" s="208">
        <f>O502*H502</f>
        <v>0</v>
      </c>
      <c r="Q502" s="208">
        <v>0.00034000000000000002</v>
      </c>
      <c r="R502" s="208">
        <f>Q502*H502</f>
        <v>0.0039100000000000003</v>
      </c>
      <c r="S502" s="208">
        <v>0</v>
      </c>
      <c r="T502" s="209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10" t="s">
        <v>373</v>
      </c>
      <c r="AT502" s="210" t="s">
        <v>284</v>
      </c>
      <c r="AU502" s="210" t="s">
        <v>79</v>
      </c>
      <c r="AY502" s="17" t="s">
        <v>128</v>
      </c>
      <c r="BE502" s="211">
        <f>IF(N502="základní",J502,0)</f>
        <v>0</v>
      </c>
      <c r="BF502" s="211">
        <f>IF(N502="snížená",J502,0)</f>
        <v>0</v>
      </c>
      <c r="BG502" s="211">
        <f>IF(N502="zákl. přenesená",J502,0)</f>
        <v>0</v>
      </c>
      <c r="BH502" s="211">
        <f>IF(N502="sníž. přenesená",J502,0)</f>
        <v>0</v>
      </c>
      <c r="BI502" s="211">
        <f>IF(N502="nulová",J502,0)</f>
        <v>0</v>
      </c>
      <c r="BJ502" s="17" t="s">
        <v>77</v>
      </c>
      <c r="BK502" s="211">
        <f>ROUND(I502*H502,2)</f>
        <v>0</v>
      </c>
      <c r="BL502" s="17" t="s">
        <v>278</v>
      </c>
      <c r="BM502" s="210" t="s">
        <v>896</v>
      </c>
    </row>
    <row r="503" s="13" customFormat="1">
      <c r="A503" s="13"/>
      <c r="B503" s="217"/>
      <c r="C503" s="218"/>
      <c r="D503" s="219" t="s">
        <v>139</v>
      </c>
      <c r="E503" s="218"/>
      <c r="F503" s="221" t="s">
        <v>887</v>
      </c>
      <c r="G503" s="218"/>
      <c r="H503" s="222">
        <v>11.5</v>
      </c>
      <c r="I503" s="223"/>
      <c r="J503" s="218"/>
      <c r="K503" s="218"/>
      <c r="L503" s="224"/>
      <c r="M503" s="225"/>
      <c r="N503" s="226"/>
      <c r="O503" s="226"/>
      <c r="P503" s="226"/>
      <c r="Q503" s="226"/>
      <c r="R503" s="226"/>
      <c r="S503" s="226"/>
      <c r="T503" s="227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28" t="s">
        <v>139</v>
      </c>
      <c r="AU503" s="228" t="s">
        <v>79</v>
      </c>
      <c r="AV503" s="13" t="s">
        <v>79</v>
      </c>
      <c r="AW503" s="13" t="s">
        <v>4</v>
      </c>
      <c r="AX503" s="13" t="s">
        <v>77</v>
      </c>
      <c r="AY503" s="228" t="s">
        <v>128</v>
      </c>
    </row>
    <row r="504" s="2" customFormat="1" ht="44.25" customHeight="1">
      <c r="A504" s="38"/>
      <c r="B504" s="39"/>
      <c r="C504" s="198" t="s">
        <v>897</v>
      </c>
      <c r="D504" s="198" t="s">
        <v>131</v>
      </c>
      <c r="E504" s="199" t="s">
        <v>898</v>
      </c>
      <c r="F504" s="200" t="s">
        <v>899</v>
      </c>
      <c r="G504" s="201" t="s">
        <v>161</v>
      </c>
      <c r="H504" s="202">
        <v>70</v>
      </c>
      <c r="I504" s="203"/>
      <c r="J504" s="204">
        <f>ROUND(I504*H504,2)</f>
        <v>0</v>
      </c>
      <c r="K504" s="205"/>
      <c r="L504" s="44"/>
      <c r="M504" s="206" t="s">
        <v>19</v>
      </c>
      <c r="N504" s="207" t="s">
        <v>43</v>
      </c>
      <c r="O504" s="84"/>
      <c r="P504" s="208">
        <f>O504*H504</f>
        <v>0</v>
      </c>
      <c r="Q504" s="208">
        <v>0</v>
      </c>
      <c r="R504" s="208">
        <f>Q504*H504</f>
        <v>0</v>
      </c>
      <c r="S504" s="208">
        <v>0</v>
      </c>
      <c r="T504" s="209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10" t="s">
        <v>278</v>
      </c>
      <c r="AT504" s="210" t="s">
        <v>131</v>
      </c>
      <c r="AU504" s="210" t="s">
        <v>79</v>
      </c>
      <c r="AY504" s="17" t="s">
        <v>128</v>
      </c>
      <c r="BE504" s="211">
        <f>IF(N504="základní",J504,0)</f>
        <v>0</v>
      </c>
      <c r="BF504" s="211">
        <f>IF(N504="snížená",J504,0)</f>
        <v>0</v>
      </c>
      <c r="BG504" s="211">
        <f>IF(N504="zákl. přenesená",J504,0)</f>
        <v>0</v>
      </c>
      <c r="BH504" s="211">
        <f>IF(N504="sníž. přenesená",J504,0)</f>
        <v>0</v>
      </c>
      <c r="BI504" s="211">
        <f>IF(N504="nulová",J504,0)</f>
        <v>0</v>
      </c>
      <c r="BJ504" s="17" t="s">
        <v>77</v>
      </c>
      <c r="BK504" s="211">
        <f>ROUND(I504*H504,2)</f>
        <v>0</v>
      </c>
      <c r="BL504" s="17" t="s">
        <v>278</v>
      </c>
      <c r="BM504" s="210" t="s">
        <v>900</v>
      </c>
    </row>
    <row r="505" s="2" customFormat="1">
      <c r="A505" s="38"/>
      <c r="B505" s="39"/>
      <c r="C505" s="40"/>
      <c r="D505" s="212" t="s">
        <v>137</v>
      </c>
      <c r="E505" s="40"/>
      <c r="F505" s="213" t="s">
        <v>901</v>
      </c>
      <c r="G505" s="40"/>
      <c r="H505" s="40"/>
      <c r="I505" s="214"/>
      <c r="J505" s="40"/>
      <c r="K505" s="40"/>
      <c r="L505" s="44"/>
      <c r="M505" s="215"/>
      <c r="N505" s="216"/>
      <c r="O505" s="84"/>
      <c r="P505" s="84"/>
      <c r="Q505" s="84"/>
      <c r="R505" s="84"/>
      <c r="S505" s="84"/>
      <c r="T505" s="85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137</v>
      </c>
      <c r="AU505" s="17" t="s">
        <v>79</v>
      </c>
    </row>
    <row r="506" s="2" customFormat="1" ht="24.15" customHeight="1">
      <c r="A506" s="38"/>
      <c r="B506" s="39"/>
      <c r="C506" s="239" t="s">
        <v>902</v>
      </c>
      <c r="D506" s="239" t="s">
        <v>284</v>
      </c>
      <c r="E506" s="240" t="s">
        <v>854</v>
      </c>
      <c r="F506" s="241" t="s">
        <v>855</v>
      </c>
      <c r="G506" s="242" t="s">
        <v>161</v>
      </c>
      <c r="H506" s="243">
        <v>80.5</v>
      </c>
      <c r="I506" s="244"/>
      <c r="J506" s="245">
        <f>ROUND(I506*H506,2)</f>
        <v>0</v>
      </c>
      <c r="K506" s="246"/>
      <c r="L506" s="247"/>
      <c r="M506" s="248" t="s">
        <v>19</v>
      </c>
      <c r="N506" s="249" t="s">
        <v>43</v>
      </c>
      <c r="O506" s="84"/>
      <c r="P506" s="208">
        <f>O506*H506</f>
        <v>0</v>
      </c>
      <c r="Q506" s="208">
        <v>0.00012</v>
      </c>
      <c r="R506" s="208">
        <f>Q506*H506</f>
        <v>0.0096600000000000002</v>
      </c>
      <c r="S506" s="208">
        <v>0</v>
      </c>
      <c r="T506" s="209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10" t="s">
        <v>373</v>
      </c>
      <c r="AT506" s="210" t="s">
        <v>284</v>
      </c>
      <c r="AU506" s="210" t="s">
        <v>79</v>
      </c>
      <c r="AY506" s="17" t="s">
        <v>128</v>
      </c>
      <c r="BE506" s="211">
        <f>IF(N506="základní",J506,0)</f>
        <v>0</v>
      </c>
      <c r="BF506" s="211">
        <f>IF(N506="snížená",J506,0)</f>
        <v>0</v>
      </c>
      <c r="BG506" s="211">
        <f>IF(N506="zákl. přenesená",J506,0)</f>
        <v>0</v>
      </c>
      <c r="BH506" s="211">
        <f>IF(N506="sníž. přenesená",J506,0)</f>
        <v>0</v>
      </c>
      <c r="BI506" s="211">
        <f>IF(N506="nulová",J506,0)</f>
        <v>0</v>
      </c>
      <c r="BJ506" s="17" t="s">
        <v>77</v>
      </c>
      <c r="BK506" s="211">
        <f>ROUND(I506*H506,2)</f>
        <v>0</v>
      </c>
      <c r="BL506" s="17" t="s">
        <v>278</v>
      </c>
      <c r="BM506" s="210" t="s">
        <v>903</v>
      </c>
    </row>
    <row r="507" s="13" customFormat="1">
      <c r="A507" s="13"/>
      <c r="B507" s="217"/>
      <c r="C507" s="218"/>
      <c r="D507" s="219" t="s">
        <v>139</v>
      </c>
      <c r="E507" s="218"/>
      <c r="F507" s="221" t="s">
        <v>904</v>
      </c>
      <c r="G507" s="218"/>
      <c r="H507" s="222">
        <v>80.5</v>
      </c>
      <c r="I507" s="223"/>
      <c r="J507" s="218"/>
      <c r="K507" s="218"/>
      <c r="L507" s="224"/>
      <c r="M507" s="225"/>
      <c r="N507" s="226"/>
      <c r="O507" s="226"/>
      <c r="P507" s="226"/>
      <c r="Q507" s="226"/>
      <c r="R507" s="226"/>
      <c r="S507" s="226"/>
      <c r="T507" s="227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28" t="s">
        <v>139</v>
      </c>
      <c r="AU507" s="228" t="s">
        <v>79</v>
      </c>
      <c r="AV507" s="13" t="s">
        <v>79</v>
      </c>
      <c r="AW507" s="13" t="s">
        <v>4</v>
      </c>
      <c r="AX507" s="13" t="s">
        <v>77</v>
      </c>
      <c r="AY507" s="228" t="s">
        <v>128</v>
      </c>
    </row>
    <row r="508" s="2" customFormat="1" ht="37.8" customHeight="1">
      <c r="A508" s="38"/>
      <c r="B508" s="39"/>
      <c r="C508" s="198" t="s">
        <v>905</v>
      </c>
      <c r="D508" s="198" t="s">
        <v>131</v>
      </c>
      <c r="E508" s="199" t="s">
        <v>906</v>
      </c>
      <c r="F508" s="200" t="s">
        <v>907</v>
      </c>
      <c r="G508" s="201" t="s">
        <v>134</v>
      </c>
      <c r="H508" s="202">
        <v>27</v>
      </c>
      <c r="I508" s="203"/>
      <c r="J508" s="204">
        <f>ROUND(I508*H508,2)</f>
        <v>0</v>
      </c>
      <c r="K508" s="205"/>
      <c r="L508" s="44"/>
      <c r="M508" s="206" t="s">
        <v>19</v>
      </c>
      <c r="N508" s="207" t="s">
        <v>43</v>
      </c>
      <c r="O508" s="84"/>
      <c r="P508" s="208">
        <f>O508*H508</f>
        <v>0</v>
      </c>
      <c r="Q508" s="208">
        <v>0</v>
      </c>
      <c r="R508" s="208">
        <f>Q508*H508</f>
        <v>0</v>
      </c>
      <c r="S508" s="208">
        <v>0</v>
      </c>
      <c r="T508" s="209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10" t="s">
        <v>278</v>
      </c>
      <c r="AT508" s="210" t="s">
        <v>131</v>
      </c>
      <c r="AU508" s="210" t="s">
        <v>79</v>
      </c>
      <c r="AY508" s="17" t="s">
        <v>128</v>
      </c>
      <c r="BE508" s="211">
        <f>IF(N508="základní",J508,0)</f>
        <v>0</v>
      </c>
      <c r="BF508" s="211">
        <f>IF(N508="snížená",J508,0)</f>
        <v>0</v>
      </c>
      <c r="BG508" s="211">
        <f>IF(N508="zákl. přenesená",J508,0)</f>
        <v>0</v>
      </c>
      <c r="BH508" s="211">
        <f>IF(N508="sníž. přenesená",J508,0)</f>
        <v>0</v>
      </c>
      <c r="BI508" s="211">
        <f>IF(N508="nulová",J508,0)</f>
        <v>0</v>
      </c>
      <c r="BJ508" s="17" t="s">
        <v>77</v>
      </c>
      <c r="BK508" s="211">
        <f>ROUND(I508*H508,2)</f>
        <v>0</v>
      </c>
      <c r="BL508" s="17" t="s">
        <v>278</v>
      </c>
      <c r="BM508" s="210" t="s">
        <v>908</v>
      </c>
    </row>
    <row r="509" s="2" customFormat="1">
      <c r="A509" s="38"/>
      <c r="B509" s="39"/>
      <c r="C509" s="40"/>
      <c r="D509" s="212" t="s">
        <v>137</v>
      </c>
      <c r="E509" s="40"/>
      <c r="F509" s="213" t="s">
        <v>909</v>
      </c>
      <c r="G509" s="40"/>
      <c r="H509" s="40"/>
      <c r="I509" s="214"/>
      <c r="J509" s="40"/>
      <c r="K509" s="40"/>
      <c r="L509" s="44"/>
      <c r="M509" s="215"/>
      <c r="N509" s="216"/>
      <c r="O509" s="84"/>
      <c r="P509" s="84"/>
      <c r="Q509" s="84"/>
      <c r="R509" s="84"/>
      <c r="S509" s="84"/>
      <c r="T509" s="85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137</v>
      </c>
      <c r="AU509" s="17" t="s">
        <v>79</v>
      </c>
    </row>
    <row r="510" s="13" customFormat="1">
      <c r="A510" s="13"/>
      <c r="B510" s="217"/>
      <c r="C510" s="218"/>
      <c r="D510" s="219" t="s">
        <v>139</v>
      </c>
      <c r="E510" s="220" t="s">
        <v>19</v>
      </c>
      <c r="F510" s="221" t="s">
        <v>910</v>
      </c>
      <c r="G510" s="218"/>
      <c r="H510" s="222">
        <v>12</v>
      </c>
      <c r="I510" s="223"/>
      <c r="J510" s="218"/>
      <c r="K510" s="218"/>
      <c r="L510" s="224"/>
      <c r="M510" s="225"/>
      <c r="N510" s="226"/>
      <c r="O510" s="226"/>
      <c r="P510" s="226"/>
      <c r="Q510" s="226"/>
      <c r="R510" s="226"/>
      <c r="S510" s="226"/>
      <c r="T510" s="227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28" t="s">
        <v>139</v>
      </c>
      <c r="AU510" s="228" t="s">
        <v>79</v>
      </c>
      <c r="AV510" s="13" t="s">
        <v>79</v>
      </c>
      <c r="AW510" s="13" t="s">
        <v>33</v>
      </c>
      <c r="AX510" s="13" t="s">
        <v>72</v>
      </c>
      <c r="AY510" s="228" t="s">
        <v>128</v>
      </c>
    </row>
    <row r="511" s="13" customFormat="1">
      <c r="A511" s="13"/>
      <c r="B511" s="217"/>
      <c r="C511" s="218"/>
      <c r="D511" s="219" t="s">
        <v>139</v>
      </c>
      <c r="E511" s="220" t="s">
        <v>19</v>
      </c>
      <c r="F511" s="221" t="s">
        <v>911</v>
      </c>
      <c r="G511" s="218"/>
      <c r="H511" s="222">
        <v>15</v>
      </c>
      <c r="I511" s="223"/>
      <c r="J511" s="218"/>
      <c r="K511" s="218"/>
      <c r="L511" s="224"/>
      <c r="M511" s="225"/>
      <c r="N511" s="226"/>
      <c r="O511" s="226"/>
      <c r="P511" s="226"/>
      <c r="Q511" s="226"/>
      <c r="R511" s="226"/>
      <c r="S511" s="226"/>
      <c r="T511" s="22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28" t="s">
        <v>139</v>
      </c>
      <c r="AU511" s="228" t="s">
        <v>79</v>
      </c>
      <c r="AV511" s="13" t="s">
        <v>79</v>
      </c>
      <c r="AW511" s="13" t="s">
        <v>33</v>
      </c>
      <c r="AX511" s="13" t="s">
        <v>72</v>
      </c>
      <c r="AY511" s="228" t="s">
        <v>128</v>
      </c>
    </row>
    <row r="512" s="2" customFormat="1" ht="37.8" customHeight="1">
      <c r="A512" s="38"/>
      <c r="B512" s="39"/>
      <c r="C512" s="198" t="s">
        <v>912</v>
      </c>
      <c r="D512" s="198" t="s">
        <v>131</v>
      </c>
      <c r="E512" s="199" t="s">
        <v>913</v>
      </c>
      <c r="F512" s="200" t="s">
        <v>914</v>
      </c>
      <c r="G512" s="201" t="s">
        <v>134</v>
      </c>
      <c r="H512" s="202">
        <v>5</v>
      </c>
      <c r="I512" s="203"/>
      <c r="J512" s="204">
        <f>ROUND(I512*H512,2)</f>
        <v>0</v>
      </c>
      <c r="K512" s="205"/>
      <c r="L512" s="44"/>
      <c r="M512" s="206" t="s">
        <v>19</v>
      </c>
      <c r="N512" s="207" t="s">
        <v>43</v>
      </c>
      <c r="O512" s="84"/>
      <c r="P512" s="208">
        <f>O512*H512</f>
        <v>0</v>
      </c>
      <c r="Q512" s="208">
        <v>0</v>
      </c>
      <c r="R512" s="208">
        <f>Q512*H512</f>
        <v>0</v>
      </c>
      <c r="S512" s="208">
        <v>0</v>
      </c>
      <c r="T512" s="209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0" t="s">
        <v>278</v>
      </c>
      <c r="AT512" s="210" t="s">
        <v>131</v>
      </c>
      <c r="AU512" s="210" t="s">
        <v>79</v>
      </c>
      <c r="AY512" s="17" t="s">
        <v>128</v>
      </c>
      <c r="BE512" s="211">
        <f>IF(N512="základní",J512,0)</f>
        <v>0</v>
      </c>
      <c r="BF512" s="211">
        <f>IF(N512="snížená",J512,0)</f>
        <v>0</v>
      </c>
      <c r="BG512" s="211">
        <f>IF(N512="zákl. přenesená",J512,0)</f>
        <v>0</v>
      </c>
      <c r="BH512" s="211">
        <f>IF(N512="sníž. přenesená",J512,0)</f>
        <v>0</v>
      </c>
      <c r="BI512" s="211">
        <f>IF(N512="nulová",J512,0)</f>
        <v>0</v>
      </c>
      <c r="BJ512" s="17" t="s">
        <v>77</v>
      </c>
      <c r="BK512" s="211">
        <f>ROUND(I512*H512,2)</f>
        <v>0</v>
      </c>
      <c r="BL512" s="17" t="s">
        <v>278</v>
      </c>
      <c r="BM512" s="210" t="s">
        <v>915</v>
      </c>
    </row>
    <row r="513" s="2" customFormat="1">
      <c r="A513" s="38"/>
      <c r="B513" s="39"/>
      <c r="C513" s="40"/>
      <c r="D513" s="212" t="s">
        <v>137</v>
      </c>
      <c r="E513" s="40"/>
      <c r="F513" s="213" t="s">
        <v>916</v>
      </c>
      <c r="G513" s="40"/>
      <c r="H513" s="40"/>
      <c r="I513" s="214"/>
      <c r="J513" s="40"/>
      <c r="K513" s="40"/>
      <c r="L513" s="44"/>
      <c r="M513" s="215"/>
      <c r="N513" s="216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137</v>
      </c>
      <c r="AU513" s="17" t="s">
        <v>79</v>
      </c>
    </row>
    <row r="514" s="13" customFormat="1">
      <c r="A514" s="13"/>
      <c r="B514" s="217"/>
      <c r="C514" s="218"/>
      <c r="D514" s="219" t="s">
        <v>139</v>
      </c>
      <c r="E514" s="220" t="s">
        <v>19</v>
      </c>
      <c r="F514" s="221" t="s">
        <v>917</v>
      </c>
      <c r="G514" s="218"/>
      <c r="H514" s="222">
        <v>5</v>
      </c>
      <c r="I514" s="223"/>
      <c r="J514" s="218"/>
      <c r="K514" s="218"/>
      <c r="L514" s="224"/>
      <c r="M514" s="225"/>
      <c r="N514" s="226"/>
      <c r="O514" s="226"/>
      <c r="P514" s="226"/>
      <c r="Q514" s="226"/>
      <c r="R514" s="226"/>
      <c r="S514" s="226"/>
      <c r="T514" s="227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28" t="s">
        <v>139</v>
      </c>
      <c r="AU514" s="228" t="s">
        <v>79</v>
      </c>
      <c r="AV514" s="13" t="s">
        <v>79</v>
      </c>
      <c r="AW514" s="13" t="s">
        <v>33</v>
      </c>
      <c r="AX514" s="13" t="s">
        <v>72</v>
      </c>
      <c r="AY514" s="228" t="s">
        <v>128</v>
      </c>
    </row>
    <row r="515" s="2" customFormat="1" ht="37.8" customHeight="1">
      <c r="A515" s="38"/>
      <c r="B515" s="39"/>
      <c r="C515" s="198" t="s">
        <v>918</v>
      </c>
      <c r="D515" s="198" t="s">
        <v>131</v>
      </c>
      <c r="E515" s="199" t="s">
        <v>919</v>
      </c>
      <c r="F515" s="200" t="s">
        <v>920</v>
      </c>
      <c r="G515" s="201" t="s">
        <v>134</v>
      </c>
      <c r="H515" s="202">
        <v>10</v>
      </c>
      <c r="I515" s="203"/>
      <c r="J515" s="204">
        <f>ROUND(I515*H515,2)</f>
        <v>0</v>
      </c>
      <c r="K515" s="205"/>
      <c r="L515" s="44"/>
      <c r="M515" s="206" t="s">
        <v>19</v>
      </c>
      <c r="N515" s="207" t="s">
        <v>43</v>
      </c>
      <c r="O515" s="84"/>
      <c r="P515" s="208">
        <f>O515*H515</f>
        <v>0</v>
      </c>
      <c r="Q515" s="208">
        <v>0</v>
      </c>
      <c r="R515" s="208">
        <f>Q515*H515</f>
        <v>0</v>
      </c>
      <c r="S515" s="208">
        <v>0</v>
      </c>
      <c r="T515" s="209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10" t="s">
        <v>278</v>
      </c>
      <c r="AT515" s="210" t="s">
        <v>131</v>
      </c>
      <c r="AU515" s="210" t="s">
        <v>79</v>
      </c>
      <c r="AY515" s="17" t="s">
        <v>128</v>
      </c>
      <c r="BE515" s="211">
        <f>IF(N515="základní",J515,0)</f>
        <v>0</v>
      </c>
      <c r="BF515" s="211">
        <f>IF(N515="snížená",J515,0)</f>
        <v>0</v>
      </c>
      <c r="BG515" s="211">
        <f>IF(N515="zákl. přenesená",J515,0)</f>
        <v>0</v>
      </c>
      <c r="BH515" s="211">
        <f>IF(N515="sníž. přenesená",J515,0)</f>
        <v>0</v>
      </c>
      <c r="BI515" s="211">
        <f>IF(N515="nulová",J515,0)</f>
        <v>0</v>
      </c>
      <c r="BJ515" s="17" t="s">
        <v>77</v>
      </c>
      <c r="BK515" s="211">
        <f>ROUND(I515*H515,2)</f>
        <v>0</v>
      </c>
      <c r="BL515" s="17" t="s">
        <v>278</v>
      </c>
      <c r="BM515" s="210" t="s">
        <v>921</v>
      </c>
    </row>
    <row r="516" s="2" customFormat="1">
      <c r="A516" s="38"/>
      <c r="B516" s="39"/>
      <c r="C516" s="40"/>
      <c r="D516" s="212" t="s">
        <v>137</v>
      </c>
      <c r="E516" s="40"/>
      <c r="F516" s="213" t="s">
        <v>922</v>
      </c>
      <c r="G516" s="40"/>
      <c r="H516" s="40"/>
      <c r="I516" s="214"/>
      <c r="J516" s="40"/>
      <c r="K516" s="40"/>
      <c r="L516" s="44"/>
      <c r="M516" s="215"/>
      <c r="N516" s="216"/>
      <c r="O516" s="84"/>
      <c r="P516" s="84"/>
      <c r="Q516" s="84"/>
      <c r="R516" s="84"/>
      <c r="S516" s="84"/>
      <c r="T516" s="85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T516" s="17" t="s">
        <v>137</v>
      </c>
      <c r="AU516" s="17" t="s">
        <v>79</v>
      </c>
    </row>
    <row r="517" s="13" customFormat="1">
      <c r="A517" s="13"/>
      <c r="B517" s="217"/>
      <c r="C517" s="218"/>
      <c r="D517" s="219" t="s">
        <v>139</v>
      </c>
      <c r="E517" s="220" t="s">
        <v>19</v>
      </c>
      <c r="F517" s="221" t="s">
        <v>923</v>
      </c>
      <c r="G517" s="218"/>
      <c r="H517" s="222">
        <v>10</v>
      </c>
      <c r="I517" s="223"/>
      <c r="J517" s="218"/>
      <c r="K517" s="218"/>
      <c r="L517" s="224"/>
      <c r="M517" s="225"/>
      <c r="N517" s="226"/>
      <c r="O517" s="226"/>
      <c r="P517" s="226"/>
      <c r="Q517" s="226"/>
      <c r="R517" s="226"/>
      <c r="S517" s="226"/>
      <c r="T517" s="22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28" t="s">
        <v>139</v>
      </c>
      <c r="AU517" s="228" t="s">
        <v>79</v>
      </c>
      <c r="AV517" s="13" t="s">
        <v>79</v>
      </c>
      <c r="AW517" s="13" t="s">
        <v>33</v>
      </c>
      <c r="AX517" s="13" t="s">
        <v>72</v>
      </c>
      <c r="AY517" s="228" t="s">
        <v>128</v>
      </c>
    </row>
    <row r="518" s="2" customFormat="1" ht="44.25" customHeight="1">
      <c r="A518" s="38"/>
      <c r="B518" s="39"/>
      <c r="C518" s="198" t="s">
        <v>924</v>
      </c>
      <c r="D518" s="198" t="s">
        <v>131</v>
      </c>
      <c r="E518" s="199" t="s">
        <v>925</v>
      </c>
      <c r="F518" s="200" t="s">
        <v>926</v>
      </c>
      <c r="G518" s="201" t="s">
        <v>134</v>
      </c>
      <c r="H518" s="202">
        <v>6</v>
      </c>
      <c r="I518" s="203"/>
      <c r="J518" s="204">
        <f>ROUND(I518*H518,2)</f>
        <v>0</v>
      </c>
      <c r="K518" s="205"/>
      <c r="L518" s="44"/>
      <c r="M518" s="206" t="s">
        <v>19</v>
      </c>
      <c r="N518" s="207" t="s">
        <v>43</v>
      </c>
      <c r="O518" s="84"/>
      <c r="P518" s="208">
        <f>O518*H518</f>
        <v>0</v>
      </c>
      <c r="Q518" s="208">
        <v>0</v>
      </c>
      <c r="R518" s="208">
        <f>Q518*H518</f>
        <v>0</v>
      </c>
      <c r="S518" s="208">
        <v>0</v>
      </c>
      <c r="T518" s="209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10" t="s">
        <v>278</v>
      </c>
      <c r="AT518" s="210" t="s">
        <v>131</v>
      </c>
      <c r="AU518" s="210" t="s">
        <v>79</v>
      </c>
      <c r="AY518" s="17" t="s">
        <v>128</v>
      </c>
      <c r="BE518" s="211">
        <f>IF(N518="základní",J518,0)</f>
        <v>0</v>
      </c>
      <c r="BF518" s="211">
        <f>IF(N518="snížená",J518,0)</f>
        <v>0</v>
      </c>
      <c r="BG518" s="211">
        <f>IF(N518="zákl. přenesená",J518,0)</f>
        <v>0</v>
      </c>
      <c r="BH518" s="211">
        <f>IF(N518="sníž. přenesená",J518,0)</f>
        <v>0</v>
      </c>
      <c r="BI518" s="211">
        <f>IF(N518="nulová",J518,0)</f>
        <v>0</v>
      </c>
      <c r="BJ518" s="17" t="s">
        <v>77</v>
      </c>
      <c r="BK518" s="211">
        <f>ROUND(I518*H518,2)</f>
        <v>0</v>
      </c>
      <c r="BL518" s="17" t="s">
        <v>278</v>
      </c>
      <c r="BM518" s="210" t="s">
        <v>927</v>
      </c>
    </row>
    <row r="519" s="2" customFormat="1">
      <c r="A519" s="38"/>
      <c r="B519" s="39"/>
      <c r="C519" s="40"/>
      <c r="D519" s="212" t="s">
        <v>137</v>
      </c>
      <c r="E519" s="40"/>
      <c r="F519" s="213" t="s">
        <v>928</v>
      </c>
      <c r="G519" s="40"/>
      <c r="H519" s="40"/>
      <c r="I519" s="214"/>
      <c r="J519" s="40"/>
      <c r="K519" s="40"/>
      <c r="L519" s="44"/>
      <c r="M519" s="215"/>
      <c r="N519" s="216"/>
      <c r="O519" s="84"/>
      <c r="P519" s="84"/>
      <c r="Q519" s="84"/>
      <c r="R519" s="84"/>
      <c r="S519" s="84"/>
      <c r="T519" s="85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137</v>
      </c>
      <c r="AU519" s="17" t="s">
        <v>79</v>
      </c>
    </row>
    <row r="520" s="13" customFormat="1">
      <c r="A520" s="13"/>
      <c r="B520" s="217"/>
      <c r="C520" s="218"/>
      <c r="D520" s="219" t="s">
        <v>139</v>
      </c>
      <c r="E520" s="220" t="s">
        <v>19</v>
      </c>
      <c r="F520" s="221" t="s">
        <v>929</v>
      </c>
      <c r="G520" s="218"/>
      <c r="H520" s="222">
        <v>3</v>
      </c>
      <c r="I520" s="223"/>
      <c r="J520" s="218"/>
      <c r="K520" s="218"/>
      <c r="L520" s="224"/>
      <c r="M520" s="225"/>
      <c r="N520" s="226"/>
      <c r="O520" s="226"/>
      <c r="P520" s="226"/>
      <c r="Q520" s="226"/>
      <c r="R520" s="226"/>
      <c r="S520" s="226"/>
      <c r="T520" s="22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28" t="s">
        <v>139</v>
      </c>
      <c r="AU520" s="228" t="s">
        <v>79</v>
      </c>
      <c r="AV520" s="13" t="s">
        <v>79</v>
      </c>
      <c r="AW520" s="13" t="s">
        <v>33</v>
      </c>
      <c r="AX520" s="13" t="s">
        <v>72</v>
      </c>
      <c r="AY520" s="228" t="s">
        <v>128</v>
      </c>
    </row>
    <row r="521" s="13" customFormat="1">
      <c r="A521" s="13"/>
      <c r="B521" s="217"/>
      <c r="C521" s="218"/>
      <c r="D521" s="219" t="s">
        <v>139</v>
      </c>
      <c r="E521" s="220" t="s">
        <v>19</v>
      </c>
      <c r="F521" s="221" t="s">
        <v>930</v>
      </c>
      <c r="G521" s="218"/>
      <c r="H521" s="222">
        <v>3</v>
      </c>
      <c r="I521" s="223"/>
      <c r="J521" s="218"/>
      <c r="K521" s="218"/>
      <c r="L521" s="224"/>
      <c r="M521" s="225"/>
      <c r="N521" s="226"/>
      <c r="O521" s="226"/>
      <c r="P521" s="226"/>
      <c r="Q521" s="226"/>
      <c r="R521" s="226"/>
      <c r="S521" s="226"/>
      <c r="T521" s="22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28" t="s">
        <v>139</v>
      </c>
      <c r="AU521" s="228" t="s">
        <v>79</v>
      </c>
      <c r="AV521" s="13" t="s">
        <v>79</v>
      </c>
      <c r="AW521" s="13" t="s">
        <v>33</v>
      </c>
      <c r="AX521" s="13" t="s">
        <v>72</v>
      </c>
      <c r="AY521" s="228" t="s">
        <v>128</v>
      </c>
    </row>
    <row r="522" s="2" customFormat="1" ht="44.25" customHeight="1">
      <c r="A522" s="38"/>
      <c r="B522" s="39"/>
      <c r="C522" s="198" t="s">
        <v>931</v>
      </c>
      <c r="D522" s="198" t="s">
        <v>131</v>
      </c>
      <c r="E522" s="199" t="s">
        <v>932</v>
      </c>
      <c r="F522" s="200" t="s">
        <v>933</v>
      </c>
      <c r="G522" s="201" t="s">
        <v>134</v>
      </c>
      <c r="H522" s="202">
        <v>5</v>
      </c>
      <c r="I522" s="203"/>
      <c r="J522" s="204">
        <f>ROUND(I522*H522,2)</f>
        <v>0</v>
      </c>
      <c r="K522" s="205"/>
      <c r="L522" s="44"/>
      <c r="M522" s="206" t="s">
        <v>19</v>
      </c>
      <c r="N522" s="207" t="s">
        <v>43</v>
      </c>
      <c r="O522" s="84"/>
      <c r="P522" s="208">
        <f>O522*H522</f>
        <v>0</v>
      </c>
      <c r="Q522" s="208">
        <v>0</v>
      </c>
      <c r="R522" s="208">
        <f>Q522*H522</f>
        <v>0</v>
      </c>
      <c r="S522" s="208">
        <v>0</v>
      </c>
      <c r="T522" s="209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10" t="s">
        <v>278</v>
      </c>
      <c r="AT522" s="210" t="s">
        <v>131</v>
      </c>
      <c r="AU522" s="210" t="s">
        <v>79</v>
      </c>
      <c r="AY522" s="17" t="s">
        <v>128</v>
      </c>
      <c r="BE522" s="211">
        <f>IF(N522="základní",J522,0)</f>
        <v>0</v>
      </c>
      <c r="BF522" s="211">
        <f>IF(N522="snížená",J522,0)</f>
        <v>0</v>
      </c>
      <c r="BG522" s="211">
        <f>IF(N522="zákl. přenesená",J522,0)</f>
        <v>0</v>
      </c>
      <c r="BH522" s="211">
        <f>IF(N522="sníž. přenesená",J522,0)</f>
        <v>0</v>
      </c>
      <c r="BI522" s="211">
        <f>IF(N522="nulová",J522,0)</f>
        <v>0</v>
      </c>
      <c r="BJ522" s="17" t="s">
        <v>77</v>
      </c>
      <c r="BK522" s="211">
        <f>ROUND(I522*H522,2)</f>
        <v>0</v>
      </c>
      <c r="BL522" s="17" t="s">
        <v>278</v>
      </c>
      <c r="BM522" s="210" t="s">
        <v>934</v>
      </c>
    </row>
    <row r="523" s="2" customFormat="1">
      <c r="A523" s="38"/>
      <c r="B523" s="39"/>
      <c r="C523" s="40"/>
      <c r="D523" s="212" t="s">
        <v>137</v>
      </c>
      <c r="E523" s="40"/>
      <c r="F523" s="213" t="s">
        <v>935</v>
      </c>
      <c r="G523" s="40"/>
      <c r="H523" s="40"/>
      <c r="I523" s="214"/>
      <c r="J523" s="40"/>
      <c r="K523" s="40"/>
      <c r="L523" s="44"/>
      <c r="M523" s="215"/>
      <c r="N523" s="216"/>
      <c r="O523" s="84"/>
      <c r="P523" s="84"/>
      <c r="Q523" s="84"/>
      <c r="R523" s="84"/>
      <c r="S523" s="84"/>
      <c r="T523" s="85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137</v>
      </c>
      <c r="AU523" s="17" t="s">
        <v>79</v>
      </c>
    </row>
    <row r="524" s="13" customFormat="1">
      <c r="A524" s="13"/>
      <c r="B524" s="217"/>
      <c r="C524" s="218"/>
      <c r="D524" s="219" t="s">
        <v>139</v>
      </c>
      <c r="E524" s="220" t="s">
        <v>19</v>
      </c>
      <c r="F524" s="221" t="s">
        <v>936</v>
      </c>
      <c r="G524" s="218"/>
      <c r="H524" s="222">
        <v>5</v>
      </c>
      <c r="I524" s="223"/>
      <c r="J524" s="218"/>
      <c r="K524" s="218"/>
      <c r="L524" s="224"/>
      <c r="M524" s="225"/>
      <c r="N524" s="226"/>
      <c r="O524" s="226"/>
      <c r="P524" s="226"/>
      <c r="Q524" s="226"/>
      <c r="R524" s="226"/>
      <c r="S524" s="226"/>
      <c r="T524" s="22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28" t="s">
        <v>139</v>
      </c>
      <c r="AU524" s="228" t="s">
        <v>79</v>
      </c>
      <c r="AV524" s="13" t="s">
        <v>79</v>
      </c>
      <c r="AW524" s="13" t="s">
        <v>33</v>
      </c>
      <c r="AX524" s="13" t="s">
        <v>72</v>
      </c>
      <c r="AY524" s="228" t="s">
        <v>128</v>
      </c>
    </row>
    <row r="525" s="2" customFormat="1" ht="44.25" customHeight="1">
      <c r="A525" s="38"/>
      <c r="B525" s="39"/>
      <c r="C525" s="198" t="s">
        <v>937</v>
      </c>
      <c r="D525" s="198" t="s">
        <v>131</v>
      </c>
      <c r="E525" s="199" t="s">
        <v>938</v>
      </c>
      <c r="F525" s="200" t="s">
        <v>939</v>
      </c>
      <c r="G525" s="201" t="s">
        <v>134</v>
      </c>
      <c r="H525" s="202">
        <v>42</v>
      </c>
      <c r="I525" s="203"/>
      <c r="J525" s="204">
        <f>ROUND(I525*H525,2)</f>
        <v>0</v>
      </c>
      <c r="K525" s="205"/>
      <c r="L525" s="44"/>
      <c r="M525" s="206" t="s">
        <v>19</v>
      </c>
      <c r="N525" s="207" t="s">
        <v>43</v>
      </c>
      <c r="O525" s="84"/>
      <c r="P525" s="208">
        <f>O525*H525</f>
        <v>0</v>
      </c>
      <c r="Q525" s="208">
        <v>0</v>
      </c>
      <c r="R525" s="208">
        <f>Q525*H525</f>
        <v>0</v>
      </c>
      <c r="S525" s="208">
        <v>0</v>
      </c>
      <c r="T525" s="209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10" t="s">
        <v>278</v>
      </c>
      <c r="AT525" s="210" t="s">
        <v>131</v>
      </c>
      <c r="AU525" s="210" t="s">
        <v>79</v>
      </c>
      <c r="AY525" s="17" t="s">
        <v>128</v>
      </c>
      <c r="BE525" s="211">
        <f>IF(N525="základní",J525,0)</f>
        <v>0</v>
      </c>
      <c r="BF525" s="211">
        <f>IF(N525="snížená",J525,0)</f>
        <v>0</v>
      </c>
      <c r="BG525" s="211">
        <f>IF(N525="zákl. přenesená",J525,0)</f>
        <v>0</v>
      </c>
      <c r="BH525" s="211">
        <f>IF(N525="sníž. přenesená",J525,0)</f>
        <v>0</v>
      </c>
      <c r="BI525" s="211">
        <f>IF(N525="nulová",J525,0)</f>
        <v>0</v>
      </c>
      <c r="BJ525" s="17" t="s">
        <v>77</v>
      </c>
      <c r="BK525" s="211">
        <f>ROUND(I525*H525,2)</f>
        <v>0</v>
      </c>
      <c r="BL525" s="17" t="s">
        <v>278</v>
      </c>
      <c r="BM525" s="210" t="s">
        <v>940</v>
      </c>
    </row>
    <row r="526" s="2" customFormat="1">
      <c r="A526" s="38"/>
      <c r="B526" s="39"/>
      <c r="C526" s="40"/>
      <c r="D526" s="212" t="s">
        <v>137</v>
      </c>
      <c r="E526" s="40"/>
      <c r="F526" s="213" t="s">
        <v>941</v>
      </c>
      <c r="G526" s="40"/>
      <c r="H526" s="40"/>
      <c r="I526" s="214"/>
      <c r="J526" s="40"/>
      <c r="K526" s="40"/>
      <c r="L526" s="44"/>
      <c r="M526" s="215"/>
      <c r="N526" s="216"/>
      <c r="O526" s="84"/>
      <c r="P526" s="84"/>
      <c r="Q526" s="84"/>
      <c r="R526" s="84"/>
      <c r="S526" s="84"/>
      <c r="T526" s="85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137</v>
      </c>
      <c r="AU526" s="17" t="s">
        <v>79</v>
      </c>
    </row>
    <row r="527" s="13" customFormat="1">
      <c r="A527" s="13"/>
      <c r="B527" s="217"/>
      <c r="C527" s="218"/>
      <c r="D527" s="219" t="s">
        <v>139</v>
      </c>
      <c r="E527" s="220" t="s">
        <v>19</v>
      </c>
      <c r="F527" s="221" t="s">
        <v>942</v>
      </c>
      <c r="G527" s="218"/>
      <c r="H527" s="222">
        <v>42</v>
      </c>
      <c r="I527" s="223"/>
      <c r="J527" s="218"/>
      <c r="K527" s="218"/>
      <c r="L527" s="224"/>
      <c r="M527" s="225"/>
      <c r="N527" s="226"/>
      <c r="O527" s="226"/>
      <c r="P527" s="226"/>
      <c r="Q527" s="226"/>
      <c r="R527" s="226"/>
      <c r="S527" s="226"/>
      <c r="T527" s="22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28" t="s">
        <v>139</v>
      </c>
      <c r="AU527" s="228" t="s">
        <v>79</v>
      </c>
      <c r="AV527" s="13" t="s">
        <v>79</v>
      </c>
      <c r="AW527" s="13" t="s">
        <v>33</v>
      </c>
      <c r="AX527" s="13" t="s">
        <v>72</v>
      </c>
      <c r="AY527" s="228" t="s">
        <v>128</v>
      </c>
    </row>
    <row r="528" s="2" customFormat="1" ht="33" customHeight="1">
      <c r="A528" s="38"/>
      <c r="B528" s="39"/>
      <c r="C528" s="198" t="s">
        <v>943</v>
      </c>
      <c r="D528" s="198" t="s">
        <v>131</v>
      </c>
      <c r="E528" s="199" t="s">
        <v>944</v>
      </c>
      <c r="F528" s="200" t="s">
        <v>945</v>
      </c>
      <c r="G528" s="201" t="s">
        <v>134</v>
      </c>
      <c r="H528" s="202">
        <v>1</v>
      </c>
      <c r="I528" s="203"/>
      <c r="J528" s="204">
        <f>ROUND(I528*H528,2)</f>
        <v>0</v>
      </c>
      <c r="K528" s="205"/>
      <c r="L528" s="44"/>
      <c r="M528" s="206" t="s">
        <v>19</v>
      </c>
      <c r="N528" s="207" t="s">
        <v>43</v>
      </c>
      <c r="O528" s="84"/>
      <c r="P528" s="208">
        <f>O528*H528</f>
        <v>0</v>
      </c>
      <c r="Q528" s="208">
        <v>0</v>
      </c>
      <c r="R528" s="208">
        <f>Q528*H528</f>
        <v>0</v>
      </c>
      <c r="S528" s="208">
        <v>0</v>
      </c>
      <c r="T528" s="209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10" t="s">
        <v>278</v>
      </c>
      <c r="AT528" s="210" t="s">
        <v>131</v>
      </c>
      <c r="AU528" s="210" t="s">
        <v>79</v>
      </c>
      <c r="AY528" s="17" t="s">
        <v>128</v>
      </c>
      <c r="BE528" s="211">
        <f>IF(N528="základní",J528,0)</f>
        <v>0</v>
      </c>
      <c r="BF528" s="211">
        <f>IF(N528="snížená",J528,0)</f>
        <v>0</v>
      </c>
      <c r="BG528" s="211">
        <f>IF(N528="zákl. přenesená",J528,0)</f>
        <v>0</v>
      </c>
      <c r="BH528" s="211">
        <f>IF(N528="sníž. přenesená",J528,0)</f>
        <v>0</v>
      </c>
      <c r="BI528" s="211">
        <f>IF(N528="nulová",J528,0)</f>
        <v>0</v>
      </c>
      <c r="BJ528" s="17" t="s">
        <v>77</v>
      </c>
      <c r="BK528" s="211">
        <f>ROUND(I528*H528,2)</f>
        <v>0</v>
      </c>
      <c r="BL528" s="17" t="s">
        <v>278</v>
      </c>
      <c r="BM528" s="210" t="s">
        <v>946</v>
      </c>
    </row>
    <row r="529" s="2" customFormat="1">
      <c r="A529" s="38"/>
      <c r="B529" s="39"/>
      <c r="C529" s="40"/>
      <c r="D529" s="212" t="s">
        <v>137</v>
      </c>
      <c r="E529" s="40"/>
      <c r="F529" s="213" t="s">
        <v>947</v>
      </c>
      <c r="G529" s="40"/>
      <c r="H529" s="40"/>
      <c r="I529" s="214"/>
      <c r="J529" s="40"/>
      <c r="K529" s="40"/>
      <c r="L529" s="44"/>
      <c r="M529" s="215"/>
      <c r="N529" s="216"/>
      <c r="O529" s="84"/>
      <c r="P529" s="84"/>
      <c r="Q529" s="84"/>
      <c r="R529" s="84"/>
      <c r="S529" s="84"/>
      <c r="T529" s="85"/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T529" s="17" t="s">
        <v>137</v>
      </c>
      <c r="AU529" s="17" t="s">
        <v>79</v>
      </c>
    </row>
    <row r="530" s="2" customFormat="1" ht="24.15" customHeight="1">
      <c r="A530" s="38"/>
      <c r="B530" s="39"/>
      <c r="C530" s="239" t="s">
        <v>948</v>
      </c>
      <c r="D530" s="239" t="s">
        <v>284</v>
      </c>
      <c r="E530" s="240" t="s">
        <v>949</v>
      </c>
      <c r="F530" s="241" t="s">
        <v>950</v>
      </c>
      <c r="G530" s="242" t="s">
        <v>134</v>
      </c>
      <c r="H530" s="243">
        <v>1</v>
      </c>
      <c r="I530" s="244"/>
      <c r="J530" s="245">
        <f>ROUND(I530*H530,2)</f>
        <v>0</v>
      </c>
      <c r="K530" s="246"/>
      <c r="L530" s="247"/>
      <c r="M530" s="248" t="s">
        <v>19</v>
      </c>
      <c r="N530" s="249" t="s">
        <v>43</v>
      </c>
      <c r="O530" s="84"/>
      <c r="P530" s="208">
        <f>O530*H530</f>
        <v>0</v>
      </c>
      <c r="Q530" s="208">
        <v>0.0016199999999999999</v>
      </c>
      <c r="R530" s="208">
        <f>Q530*H530</f>
        <v>0.0016199999999999999</v>
      </c>
      <c r="S530" s="208">
        <v>0</v>
      </c>
      <c r="T530" s="209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10" t="s">
        <v>373</v>
      </c>
      <c r="AT530" s="210" t="s">
        <v>284</v>
      </c>
      <c r="AU530" s="210" t="s">
        <v>79</v>
      </c>
      <c r="AY530" s="17" t="s">
        <v>128</v>
      </c>
      <c r="BE530" s="211">
        <f>IF(N530="základní",J530,0)</f>
        <v>0</v>
      </c>
      <c r="BF530" s="211">
        <f>IF(N530="snížená",J530,0)</f>
        <v>0</v>
      </c>
      <c r="BG530" s="211">
        <f>IF(N530="zákl. přenesená",J530,0)</f>
        <v>0</v>
      </c>
      <c r="BH530" s="211">
        <f>IF(N530="sníž. přenesená",J530,0)</f>
        <v>0</v>
      </c>
      <c r="BI530" s="211">
        <f>IF(N530="nulová",J530,0)</f>
        <v>0</v>
      </c>
      <c r="BJ530" s="17" t="s">
        <v>77</v>
      </c>
      <c r="BK530" s="211">
        <f>ROUND(I530*H530,2)</f>
        <v>0</v>
      </c>
      <c r="BL530" s="17" t="s">
        <v>278</v>
      </c>
      <c r="BM530" s="210" t="s">
        <v>951</v>
      </c>
    </row>
    <row r="531" s="2" customFormat="1" ht="49.05" customHeight="1">
      <c r="A531" s="38"/>
      <c r="B531" s="39"/>
      <c r="C531" s="198" t="s">
        <v>952</v>
      </c>
      <c r="D531" s="198" t="s">
        <v>131</v>
      </c>
      <c r="E531" s="199" t="s">
        <v>953</v>
      </c>
      <c r="F531" s="200" t="s">
        <v>954</v>
      </c>
      <c r="G531" s="201" t="s">
        <v>134</v>
      </c>
      <c r="H531" s="202">
        <v>4</v>
      </c>
      <c r="I531" s="203"/>
      <c r="J531" s="204">
        <f>ROUND(I531*H531,2)</f>
        <v>0</v>
      </c>
      <c r="K531" s="205"/>
      <c r="L531" s="44"/>
      <c r="M531" s="206" t="s">
        <v>19</v>
      </c>
      <c r="N531" s="207" t="s">
        <v>43</v>
      </c>
      <c r="O531" s="84"/>
      <c r="P531" s="208">
        <f>O531*H531</f>
        <v>0</v>
      </c>
      <c r="Q531" s="208">
        <v>0</v>
      </c>
      <c r="R531" s="208">
        <f>Q531*H531</f>
        <v>0</v>
      </c>
      <c r="S531" s="208">
        <v>0</v>
      </c>
      <c r="T531" s="209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10" t="s">
        <v>278</v>
      </c>
      <c r="AT531" s="210" t="s">
        <v>131</v>
      </c>
      <c r="AU531" s="210" t="s">
        <v>79</v>
      </c>
      <c r="AY531" s="17" t="s">
        <v>128</v>
      </c>
      <c r="BE531" s="211">
        <f>IF(N531="základní",J531,0)</f>
        <v>0</v>
      </c>
      <c r="BF531" s="211">
        <f>IF(N531="snížená",J531,0)</f>
        <v>0</v>
      </c>
      <c r="BG531" s="211">
        <f>IF(N531="zákl. přenesená",J531,0)</f>
        <v>0</v>
      </c>
      <c r="BH531" s="211">
        <f>IF(N531="sníž. přenesená",J531,0)</f>
        <v>0</v>
      </c>
      <c r="BI531" s="211">
        <f>IF(N531="nulová",J531,0)</f>
        <v>0</v>
      </c>
      <c r="BJ531" s="17" t="s">
        <v>77</v>
      </c>
      <c r="BK531" s="211">
        <f>ROUND(I531*H531,2)</f>
        <v>0</v>
      </c>
      <c r="BL531" s="17" t="s">
        <v>278</v>
      </c>
      <c r="BM531" s="210" t="s">
        <v>955</v>
      </c>
    </row>
    <row r="532" s="2" customFormat="1">
      <c r="A532" s="38"/>
      <c r="B532" s="39"/>
      <c r="C532" s="40"/>
      <c r="D532" s="212" t="s">
        <v>137</v>
      </c>
      <c r="E532" s="40"/>
      <c r="F532" s="213" t="s">
        <v>956</v>
      </c>
      <c r="G532" s="40"/>
      <c r="H532" s="40"/>
      <c r="I532" s="214"/>
      <c r="J532" s="40"/>
      <c r="K532" s="40"/>
      <c r="L532" s="44"/>
      <c r="M532" s="215"/>
      <c r="N532" s="216"/>
      <c r="O532" s="84"/>
      <c r="P532" s="84"/>
      <c r="Q532" s="84"/>
      <c r="R532" s="84"/>
      <c r="S532" s="84"/>
      <c r="T532" s="85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137</v>
      </c>
      <c r="AU532" s="17" t="s">
        <v>79</v>
      </c>
    </row>
    <row r="533" s="2" customFormat="1" ht="24.15" customHeight="1">
      <c r="A533" s="38"/>
      <c r="B533" s="39"/>
      <c r="C533" s="239" t="s">
        <v>957</v>
      </c>
      <c r="D533" s="239" t="s">
        <v>284</v>
      </c>
      <c r="E533" s="240" t="s">
        <v>958</v>
      </c>
      <c r="F533" s="241" t="s">
        <v>959</v>
      </c>
      <c r="G533" s="242" t="s">
        <v>134</v>
      </c>
      <c r="H533" s="243">
        <v>4</v>
      </c>
      <c r="I533" s="244"/>
      <c r="J533" s="245">
        <f>ROUND(I533*H533,2)</f>
        <v>0</v>
      </c>
      <c r="K533" s="246"/>
      <c r="L533" s="247"/>
      <c r="M533" s="248" t="s">
        <v>19</v>
      </c>
      <c r="N533" s="249" t="s">
        <v>43</v>
      </c>
      <c r="O533" s="84"/>
      <c r="P533" s="208">
        <f>O533*H533</f>
        <v>0</v>
      </c>
      <c r="Q533" s="208">
        <v>4.0000000000000003E-05</v>
      </c>
      <c r="R533" s="208">
        <f>Q533*H533</f>
        <v>0.00016000000000000001</v>
      </c>
      <c r="S533" s="208">
        <v>0</v>
      </c>
      <c r="T533" s="209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10" t="s">
        <v>373</v>
      </c>
      <c r="AT533" s="210" t="s">
        <v>284</v>
      </c>
      <c r="AU533" s="210" t="s">
        <v>79</v>
      </c>
      <c r="AY533" s="17" t="s">
        <v>128</v>
      </c>
      <c r="BE533" s="211">
        <f>IF(N533="základní",J533,0)</f>
        <v>0</v>
      </c>
      <c r="BF533" s="211">
        <f>IF(N533="snížená",J533,0)</f>
        <v>0</v>
      </c>
      <c r="BG533" s="211">
        <f>IF(N533="zákl. přenesená",J533,0)</f>
        <v>0</v>
      </c>
      <c r="BH533" s="211">
        <f>IF(N533="sníž. přenesená",J533,0)</f>
        <v>0</v>
      </c>
      <c r="BI533" s="211">
        <f>IF(N533="nulová",J533,0)</f>
        <v>0</v>
      </c>
      <c r="BJ533" s="17" t="s">
        <v>77</v>
      </c>
      <c r="BK533" s="211">
        <f>ROUND(I533*H533,2)</f>
        <v>0</v>
      </c>
      <c r="BL533" s="17" t="s">
        <v>278</v>
      </c>
      <c r="BM533" s="210" t="s">
        <v>960</v>
      </c>
    </row>
    <row r="534" s="2" customFormat="1" ht="49.05" customHeight="1">
      <c r="A534" s="38"/>
      <c r="B534" s="39"/>
      <c r="C534" s="198" t="s">
        <v>961</v>
      </c>
      <c r="D534" s="198" t="s">
        <v>131</v>
      </c>
      <c r="E534" s="199" t="s">
        <v>962</v>
      </c>
      <c r="F534" s="200" t="s">
        <v>963</v>
      </c>
      <c r="G534" s="201" t="s">
        <v>134</v>
      </c>
      <c r="H534" s="202">
        <v>6</v>
      </c>
      <c r="I534" s="203"/>
      <c r="J534" s="204">
        <f>ROUND(I534*H534,2)</f>
        <v>0</v>
      </c>
      <c r="K534" s="205"/>
      <c r="L534" s="44"/>
      <c r="M534" s="206" t="s">
        <v>19</v>
      </c>
      <c r="N534" s="207" t="s">
        <v>43</v>
      </c>
      <c r="O534" s="84"/>
      <c r="P534" s="208">
        <f>O534*H534</f>
        <v>0</v>
      </c>
      <c r="Q534" s="208">
        <v>0</v>
      </c>
      <c r="R534" s="208">
        <f>Q534*H534</f>
        <v>0</v>
      </c>
      <c r="S534" s="208">
        <v>0</v>
      </c>
      <c r="T534" s="209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10" t="s">
        <v>278</v>
      </c>
      <c r="AT534" s="210" t="s">
        <v>131</v>
      </c>
      <c r="AU534" s="210" t="s">
        <v>79</v>
      </c>
      <c r="AY534" s="17" t="s">
        <v>128</v>
      </c>
      <c r="BE534" s="211">
        <f>IF(N534="základní",J534,0)</f>
        <v>0</v>
      </c>
      <c r="BF534" s="211">
        <f>IF(N534="snížená",J534,0)</f>
        <v>0</v>
      </c>
      <c r="BG534" s="211">
        <f>IF(N534="zákl. přenesená",J534,0)</f>
        <v>0</v>
      </c>
      <c r="BH534" s="211">
        <f>IF(N534="sníž. přenesená",J534,0)</f>
        <v>0</v>
      </c>
      <c r="BI534" s="211">
        <f>IF(N534="nulová",J534,0)</f>
        <v>0</v>
      </c>
      <c r="BJ534" s="17" t="s">
        <v>77</v>
      </c>
      <c r="BK534" s="211">
        <f>ROUND(I534*H534,2)</f>
        <v>0</v>
      </c>
      <c r="BL534" s="17" t="s">
        <v>278</v>
      </c>
      <c r="BM534" s="210" t="s">
        <v>964</v>
      </c>
    </row>
    <row r="535" s="2" customFormat="1">
      <c r="A535" s="38"/>
      <c r="B535" s="39"/>
      <c r="C535" s="40"/>
      <c r="D535" s="212" t="s">
        <v>137</v>
      </c>
      <c r="E535" s="40"/>
      <c r="F535" s="213" t="s">
        <v>965</v>
      </c>
      <c r="G535" s="40"/>
      <c r="H535" s="40"/>
      <c r="I535" s="214"/>
      <c r="J535" s="40"/>
      <c r="K535" s="40"/>
      <c r="L535" s="44"/>
      <c r="M535" s="215"/>
      <c r="N535" s="216"/>
      <c r="O535" s="84"/>
      <c r="P535" s="84"/>
      <c r="Q535" s="84"/>
      <c r="R535" s="84"/>
      <c r="S535" s="84"/>
      <c r="T535" s="85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137</v>
      </c>
      <c r="AU535" s="17" t="s">
        <v>79</v>
      </c>
    </row>
    <row r="536" s="2" customFormat="1" ht="24.15" customHeight="1">
      <c r="A536" s="38"/>
      <c r="B536" s="39"/>
      <c r="C536" s="239" t="s">
        <v>966</v>
      </c>
      <c r="D536" s="239" t="s">
        <v>284</v>
      </c>
      <c r="E536" s="240" t="s">
        <v>967</v>
      </c>
      <c r="F536" s="241" t="s">
        <v>968</v>
      </c>
      <c r="G536" s="242" t="s">
        <v>134</v>
      </c>
      <c r="H536" s="243">
        <v>6</v>
      </c>
      <c r="I536" s="244"/>
      <c r="J536" s="245">
        <f>ROUND(I536*H536,2)</f>
        <v>0</v>
      </c>
      <c r="K536" s="246"/>
      <c r="L536" s="247"/>
      <c r="M536" s="248" t="s">
        <v>19</v>
      </c>
      <c r="N536" s="249" t="s">
        <v>43</v>
      </c>
      <c r="O536" s="84"/>
      <c r="P536" s="208">
        <f>O536*H536</f>
        <v>0</v>
      </c>
      <c r="Q536" s="208">
        <v>4.0000000000000003E-05</v>
      </c>
      <c r="R536" s="208">
        <f>Q536*H536</f>
        <v>0.00024000000000000003</v>
      </c>
      <c r="S536" s="208">
        <v>0</v>
      </c>
      <c r="T536" s="209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10" t="s">
        <v>373</v>
      </c>
      <c r="AT536" s="210" t="s">
        <v>284</v>
      </c>
      <c r="AU536" s="210" t="s">
        <v>79</v>
      </c>
      <c r="AY536" s="17" t="s">
        <v>128</v>
      </c>
      <c r="BE536" s="211">
        <f>IF(N536="základní",J536,0)</f>
        <v>0</v>
      </c>
      <c r="BF536" s="211">
        <f>IF(N536="snížená",J536,0)</f>
        <v>0</v>
      </c>
      <c r="BG536" s="211">
        <f>IF(N536="zákl. přenesená",J536,0)</f>
        <v>0</v>
      </c>
      <c r="BH536" s="211">
        <f>IF(N536="sníž. přenesená",J536,0)</f>
        <v>0</v>
      </c>
      <c r="BI536" s="211">
        <f>IF(N536="nulová",J536,0)</f>
        <v>0</v>
      </c>
      <c r="BJ536" s="17" t="s">
        <v>77</v>
      </c>
      <c r="BK536" s="211">
        <f>ROUND(I536*H536,2)</f>
        <v>0</v>
      </c>
      <c r="BL536" s="17" t="s">
        <v>278</v>
      </c>
      <c r="BM536" s="210" t="s">
        <v>969</v>
      </c>
    </row>
    <row r="537" s="2" customFormat="1" ht="49.05" customHeight="1">
      <c r="A537" s="38"/>
      <c r="B537" s="39"/>
      <c r="C537" s="198" t="s">
        <v>970</v>
      </c>
      <c r="D537" s="198" t="s">
        <v>131</v>
      </c>
      <c r="E537" s="199" t="s">
        <v>971</v>
      </c>
      <c r="F537" s="200" t="s">
        <v>972</v>
      </c>
      <c r="G537" s="201" t="s">
        <v>134</v>
      </c>
      <c r="H537" s="202">
        <v>1</v>
      </c>
      <c r="I537" s="203"/>
      <c r="J537" s="204">
        <f>ROUND(I537*H537,2)</f>
        <v>0</v>
      </c>
      <c r="K537" s="205"/>
      <c r="L537" s="44"/>
      <c r="M537" s="206" t="s">
        <v>19</v>
      </c>
      <c r="N537" s="207" t="s">
        <v>43</v>
      </c>
      <c r="O537" s="84"/>
      <c r="P537" s="208">
        <f>O537*H537</f>
        <v>0</v>
      </c>
      <c r="Q537" s="208">
        <v>0</v>
      </c>
      <c r="R537" s="208">
        <f>Q537*H537</f>
        <v>0</v>
      </c>
      <c r="S537" s="208">
        <v>0</v>
      </c>
      <c r="T537" s="209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10" t="s">
        <v>278</v>
      </c>
      <c r="AT537" s="210" t="s">
        <v>131</v>
      </c>
      <c r="AU537" s="210" t="s">
        <v>79</v>
      </c>
      <c r="AY537" s="17" t="s">
        <v>128</v>
      </c>
      <c r="BE537" s="211">
        <f>IF(N537="základní",J537,0)</f>
        <v>0</v>
      </c>
      <c r="BF537" s="211">
        <f>IF(N537="snížená",J537,0)</f>
        <v>0</v>
      </c>
      <c r="BG537" s="211">
        <f>IF(N537="zákl. přenesená",J537,0)</f>
        <v>0</v>
      </c>
      <c r="BH537" s="211">
        <f>IF(N537="sníž. přenesená",J537,0)</f>
        <v>0</v>
      </c>
      <c r="BI537" s="211">
        <f>IF(N537="nulová",J537,0)</f>
        <v>0</v>
      </c>
      <c r="BJ537" s="17" t="s">
        <v>77</v>
      </c>
      <c r="BK537" s="211">
        <f>ROUND(I537*H537,2)</f>
        <v>0</v>
      </c>
      <c r="BL537" s="17" t="s">
        <v>278</v>
      </c>
      <c r="BM537" s="210" t="s">
        <v>973</v>
      </c>
    </row>
    <row r="538" s="2" customFormat="1">
      <c r="A538" s="38"/>
      <c r="B538" s="39"/>
      <c r="C538" s="40"/>
      <c r="D538" s="212" t="s">
        <v>137</v>
      </c>
      <c r="E538" s="40"/>
      <c r="F538" s="213" t="s">
        <v>974</v>
      </c>
      <c r="G538" s="40"/>
      <c r="H538" s="40"/>
      <c r="I538" s="214"/>
      <c r="J538" s="40"/>
      <c r="K538" s="40"/>
      <c r="L538" s="44"/>
      <c r="M538" s="215"/>
      <c r="N538" s="216"/>
      <c r="O538" s="84"/>
      <c r="P538" s="84"/>
      <c r="Q538" s="84"/>
      <c r="R538" s="84"/>
      <c r="S538" s="84"/>
      <c r="T538" s="85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137</v>
      </c>
      <c r="AU538" s="17" t="s">
        <v>79</v>
      </c>
    </row>
    <row r="539" s="2" customFormat="1" ht="24.15" customHeight="1">
      <c r="A539" s="38"/>
      <c r="B539" s="39"/>
      <c r="C539" s="239" t="s">
        <v>975</v>
      </c>
      <c r="D539" s="239" t="s">
        <v>284</v>
      </c>
      <c r="E539" s="240" t="s">
        <v>976</v>
      </c>
      <c r="F539" s="241" t="s">
        <v>977</v>
      </c>
      <c r="G539" s="242" t="s">
        <v>134</v>
      </c>
      <c r="H539" s="243">
        <v>1</v>
      </c>
      <c r="I539" s="244"/>
      <c r="J539" s="245">
        <f>ROUND(I539*H539,2)</f>
        <v>0</v>
      </c>
      <c r="K539" s="246"/>
      <c r="L539" s="247"/>
      <c r="M539" s="248" t="s">
        <v>19</v>
      </c>
      <c r="N539" s="249" t="s">
        <v>43</v>
      </c>
      <c r="O539" s="84"/>
      <c r="P539" s="208">
        <f>O539*H539</f>
        <v>0</v>
      </c>
      <c r="Q539" s="208">
        <v>6.0000000000000002E-05</v>
      </c>
      <c r="R539" s="208">
        <f>Q539*H539</f>
        <v>6.0000000000000002E-05</v>
      </c>
      <c r="S539" s="208">
        <v>0</v>
      </c>
      <c r="T539" s="209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10" t="s">
        <v>373</v>
      </c>
      <c r="AT539" s="210" t="s">
        <v>284</v>
      </c>
      <c r="AU539" s="210" t="s">
        <v>79</v>
      </c>
      <c r="AY539" s="17" t="s">
        <v>128</v>
      </c>
      <c r="BE539" s="211">
        <f>IF(N539="základní",J539,0)</f>
        <v>0</v>
      </c>
      <c r="BF539" s="211">
        <f>IF(N539="snížená",J539,0)</f>
        <v>0</v>
      </c>
      <c r="BG539" s="211">
        <f>IF(N539="zákl. přenesená",J539,0)</f>
        <v>0</v>
      </c>
      <c r="BH539" s="211">
        <f>IF(N539="sníž. přenesená",J539,0)</f>
        <v>0</v>
      </c>
      <c r="BI539" s="211">
        <f>IF(N539="nulová",J539,0)</f>
        <v>0</v>
      </c>
      <c r="BJ539" s="17" t="s">
        <v>77</v>
      </c>
      <c r="BK539" s="211">
        <f>ROUND(I539*H539,2)</f>
        <v>0</v>
      </c>
      <c r="BL539" s="17" t="s">
        <v>278</v>
      </c>
      <c r="BM539" s="210" t="s">
        <v>978</v>
      </c>
    </row>
    <row r="540" s="2" customFormat="1" ht="24.15" customHeight="1">
      <c r="A540" s="38"/>
      <c r="B540" s="39"/>
      <c r="C540" s="198" t="s">
        <v>979</v>
      </c>
      <c r="D540" s="198" t="s">
        <v>131</v>
      </c>
      <c r="E540" s="199" t="s">
        <v>980</v>
      </c>
      <c r="F540" s="200" t="s">
        <v>981</v>
      </c>
      <c r="G540" s="201" t="s">
        <v>134</v>
      </c>
      <c r="H540" s="202">
        <v>1</v>
      </c>
      <c r="I540" s="203"/>
      <c r="J540" s="204">
        <f>ROUND(I540*H540,2)</f>
        <v>0</v>
      </c>
      <c r="K540" s="205"/>
      <c r="L540" s="44"/>
      <c r="M540" s="206" t="s">
        <v>19</v>
      </c>
      <c r="N540" s="207" t="s">
        <v>43</v>
      </c>
      <c r="O540" s="84"/>
      <c r="P540" s="208">
        <f>O540*H540</f>
        <v>0</v>
      </c>
      <c r="Q540" s="208">
        <v>0</v>
      </c>
      <c r="R540" s="208">
        <f>Q540*H540</f>
        <v>0</v>
      </c>
      <c r="S540" s="208">
        <v>0</v>
      </c>
      <c r="T540" s="209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10" t="s">
        <v>278</v>
      </c>
      <c r="AT540" s="210" t="s">
        <v>131</v>
      </c>
      <c r="AU540" s="210" t="s">
        <v>79</v>
      </c>
      <c r="AY540" s="17" t="s">
        <v>128</v>
      </c>
      <c r="BE540" s="211">
        <f>IF(N540="základní",J540,0)</f>
        <v>0</v>
      </c>
      <c r="BF540" s="211">
        <f>IF(N540="snížená",J540,0)</f>
        <v>0</v>
      </c>
      <c r="BG540" s="211">
        <f>IF(N540="zákl. přenesená",J540,0)</f>
        <v>0</v>
      </c>
      <c r="BH540" s="211">
        <f>IF(N540="sníž. přenesená",J540,0)</f>
        <v>0</v>
      </c>
      <c r="BI540" s="211">
        <f>IF(N540="nulová",J540,0)</f>
        <v>0</v>
      </c>
      <c r="BJ540" s="17" t="s">
        <v>77</v>
      </c>
      <c r="BK540" s="211">
        <f>ROUND(I540*H540,2)</f>
        <v>0</v>
      </c>
      <c r="BL540" s="17" t="s">
        <v>278</v>
      </c>
      <c r="BM540" s="210" t="s">
        <v>982</v>
      </c>
    </row>
    <row r="541" s="2" customFormat="1">
      <c r="A541" s="38"/>
      <c r="B541" s="39"/>
      <c r="C541" s="40"/>
      <c r="D541" s="212" t="s">
        <v>137</v>
      </c>
      <c r="E541" s="40"/>
      <c r="F541" s="213" t="s">
        <v>983</v>
      </c>
      <c r="G541" s="40"/>
      <c r="H541" s="40"/>
      <c r="I541" s="214"/>
      <c r="J541" s="40"/>
      <c r="K541" s="40"/>
      <c r="L541" s="44"/>
      <c r="M541" s="215"/>
      <c r="N541" s="216"/>
      <c r="O541" s="84"/>
      <c r="P541" s="84"/>
      <c r="Q541" s="84"/>
      <c r="R541" s="84"/>
      <c r="S541" s="84"/>
      <c r="T541" s="85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137</v>
      </c>
      <c r="AU541" s="17" t="s">
        <v>79</v>
      </c>
    </row>
    <row r="542" s="2" customFormat="1" ht="16.5" customHeight="1">
      <c r="A542" s="38"/>
      <c r="B542" s="39"/>
      <c r="C542" s="239" t="s">
        <v>984</v>
      </c>
      <c r="D542" s="239" t="s">
        <v>284</v>
      </c>
      <c r="E542" s="240" t="s">
        <v>985</v>
      </c>
      <c r="F542" s="241" t="s">
        <v>986</v>
      </c>
      <c r="G542" s="242" t="s">
        <v>134</v>
      </c>
      <c r="H542" s="243">
        <v>1</v>
      </c>
      <c r="I542" s="244"/>
      <c r="J542" s="245">
        <f>ROUND(I542*H542,2)</f>
        <v>0</v>
      </c>
      <c r="K542" s="246"/>
      <c r="L542" s="247"/>
      <c r="M542" s="248" t="s">
        <v>19</v>
      </c>
      <c r="N542" s="249" t="s">
        <v>43</v>
      </c>
      <c r="O542" s="84"/>
      <c r="P542" s="208">
        <f>O542*H542</f>
        <v>0</v>
      </c>
      <c r="Q542" s="208">
        <v>0.00069999999999999999</v>
      </c>
      <c r="R542" s="208">
        <f>Q542*H542</f>
        <v>0.00069999999999999999</v>
      </c>
      <c r="S542" s="208">
        <v>0</v>
      </c>
      <c r="T542" s="209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10" t="s">
        <v>373</v>
      </c>
      <c r="AT542" s="210" t="s">
        <v>284</v>
      </c>
      <c r="AU542" s="210" t="s">
        <v>79</v>
      </c>
      <c r="AY542" s="17" t="s">
        <v>128</v>
      </c>
      <c r="BE542" s="211">
        <f>IF(N542="základní",J542,0)</f>
        <v>0</v>
      </c>
      <c r="BF542" s="211">
        <f>IF(N542="snížená",J542,0)</f>
        <v>0</v>
      </c>
      <c r="BG542" s="211">
        <f>IF(N542="zákl. přenesená",J542,0)</f>
        <v>0</v>
      </c>
      <c r="BH542" s="211">
        <f>IF(N542="sníž. přenesená",J542,0)</f>
        <v>0</v>
      </c>
      <c r="BI542" s="211">
        <f>IF(N542="nulová",J542,0)</f>
        <v>0</v>
      </c>
      <c r="BJ542" s="17" t="s">
        <v>77</v>
      </c>
      <c r="BK542" s="211">
        <f>ROUND(I542*H542,2)</f>
        <v>0</v>
      </c>
      <c r="BL542" s="17" t="s">
        <v>278</v>
      </c>
      <c r="BM542" s="210" t="s">
        <v>987</v>
      </c>
    </row>
    <row r="543" s="2" customFormat="1" ht="37.8" customHeight="1">
      <c r="A543" s="38"/>
      <c r="B543" s="39"/>
      <c r="C543" s="198" t="s">
        <v>988</v>
      </c>
      <c r="D543" s="198" t="s">
        <v>131</v>
      </c>
      <c r="E543" s="199" t="s">
        <v>989</v>
      </c>
      <c r="F543" s="200" t="s">
        <v>990</v>
      </c>
      <c r="G543" s="201" t="s">
        <v>134</v>
      </c>
      <c r="H543" s="202">
        <v>16</v>
      </c>
      <c r="I543" s="203"/>
      <c r="J543" s="204">
        <f>ROUND(I543*H543,2)</f>
        <v>0</v>
      </c>
      <c r="K543" s="205"/>
      <c r="L543" s="44"/>
      <c r="M543" s="206" t="s">
        <v>19</v>
      </c>
      <c r="N543" s="207" t="s">
        <v>43</v>
      </c>
      <c r="O543" s="84"/>
      <c r="P543" s="208">
        <f>O543*H543</f>
        <v>0</v>
      </c>
      <c r="Q543" s="208">
        <v>0</v>
      </c>
      <c r="R543" s="208">
        <f>Q543*H543</f>
        <v>0</v>
      </c>
      <c r="S543" s="208">
        <v>0</v>
      </c>
      <c r="T543" s="209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10" t="s">
        <v>278</v>
      </c>
      <c r="AT543" s="210" t="s">
        <v>131</v>
      </c>
      <c r="AU543" s="210" t="s">
        <v>79</v>
      </c>
      <c r="AY543" s="17" t="s">
        <v>128</v>
      </c>
      <c r="BE543" s="211">
        <f>IF(N543="základní",J543,0)</f>
        <v>0</v>
      </c>
      <c r="BF543" s="211">
        <f>IF(N543="snížená",J543,0)</f>
        <v>0</v>
      </c>
      <c r="BG543" s="211">
        <f>IF(N543="zákl. přenesená",J543,0)</f>
        <v>0</v>
      </c>
      <c r="BH543" s="211">
        <f>IF(N543="sníž. přenesená",J543,0)</f>
        <v>0</v>
      </c>
      <c r="BI543" s="211">
        <f>IF(N543="nulová",J543,0)</f>
        <v>0</v>
      </c>
      <c r="BJ543" s="17" t="s">
        <v>77</v>
      </c>
      <c r="BK543" s="211">
        <f>ROUND(I543*H543,2)</f>
        <v>0</v>
      </c>
      <c r="BL543" s="17" t="s">
        <v>278</v>
      </c>
      <c r="BM543" s="210" t="s">
        <v>991</v>
      </c>
    </row>
    <row r="544" s="2" customFormat="1">
      <c r="A544" s="38"/>
      <c r="B544" s="39"/>
      <c r="C544" s="40"/>
      <c r="D544" s="212" t="s">
        <v>137</v>
      </c>
      <c r="E544" s="40"/>
      <c r="F544" s="213" t="s">
        <v>992</v>
      </c>
      <c r="G544" s="40"/>
      <c r="H544" s="40"/>
      <c r="I544" s="214"/>
      <c r="J544" s="40"/>
      <c r="K544" s="40"/>
      <c r="L544" s="44"/>
      <c r="M544" s="215"/>
      <c r="N544" s="216"/>
      <c r="O544" s="84"/>
      <c r="P544" s="84"/>
      <c r="Q544" s="84"/>
      <c r="R544" s="84"/>
      <c r="S544" s="84"/>
      <c r="T544" s="85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137</v>
      </c>
      <c r="AU544" s="17" t="s">
        <v>79</v>
      </c>
    </row>
    <row r="545" s="2" customFormat="1" ht="24.15" customHeight="1">
      <c r="A545" s="38"/>
      <c r="B545" s="39"/>
      <c r="C545" s="239" t="s">
        <v>993</v>
      </c>
      <c r="D545" s="239" t="s">
        <v>284</v>
      </c>
      <c r="E545" s="240" t="s">
        <v>994</v>
      </c>
      <c r="F545" s="241" t="s">
        <v>995</v>
      </c>
      <c r="G545" s="242" t="s">
        <v>134</v>
      </c>
      <c r="H545" s="243">
        <v>16</v>
      </c>
      <c r="I545" s="244"/>
      <c r="J545" s="245">
        <f>ROUND(I545*H545,2)</f>
        <v>0</v>
      </c>
      <c r="K545" s="246"/>
      <c r="L545" s="247"/>
      <c r="M545" s="248" t="s">
        <v>19</v>
      </c>
      <c r="N545" s="249" t="s">
        <v>43</v>
      </c>
      <c r="O545" s="84"/>
      <c r="P545" s="208">
        <f>O545*H545</f>
        <v>0</v>
      </c>
      <c r="Q545" s="208">
        <v>6.9999999999999994E-05</v>
      </c>
      <c r="R545" s="208">
        <f>Q545*H545</f>
        <v>0.0011199999999999999</v>
      </c>
      <c r="S545" s="208">
        <v>0</v>
      </c>
      <c r="T545" s="209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10" t="s">
        <v>373</v>
      </c>
      <c r="AT545" s="210" t="s">
        <v>284</v>
      </c>
      <c r="AU545" s="210" t="s">
        <v>79</v>
      </c>
      <c r="AY545" s="17" t="s">
        <v>128</v>
      </c>
      <c r="BE545" s="211">
        <f>IF(N545="základní",J545,0)</f>
        <v>0</v>
      </c>
      <c r="BF545" s="211">
        <f>IF(N545="snížená",J545,0)</f>
        <v>0</v>
      </c>
      <c r="BG545" s="211">
        <f>IF(N545="zákl. přenesená",J545,0)</f>
        <v>0</v>
      </c>
      <c r="BH545" s="211">
        <f>IF(N545="sníž. přenesená",J545,0)</f>
        <v>0</v>
      </c>
      <c r="BI545" s="211">
        <f>IF(N545="nulová",J545,0)</f>
        <v>0</v>
      </c>
      <c r="BJ545" s="17" t="s">
        <v>77</v>
      </c>
      <c r="BK545" s="211">
        <f>ROUND(I545*H545,2)</f>
        <v>0</v>
      </c>
      <c r="BL545" s="17" t="s">
        <v>278</v>
      </c>
      <c r="BM545" s="210" t="s">
        <v>996</v>
      </c>
    </row>
    <row r="546" s="2" customFormat="1" ht="24.15" customHeight="1">
      <c r="A546" s="38"/>
      <c r="B546" s="39"/>
      <c r="C546" s="198" t="s">
        <v>997</v>
      </c>
      <c r="D546" s="198" t="s">
        <v>131</v>
      </c>
      <c r="E546" s="199" t="s">
        <v>998</v>
      </c>
      <c r="F546" s="200" t="s">
        <v>999</v>
      </c>
      <c r="G546" s="201" t="s">
        <v>134</v>
      </c>
      <c r="H546" s="202">
        <v>9</v>
      </c>
      <c r="I546" s="203"/>
      <c r="J546" s="204">
        <f>ROUND(I546*H546,2)</f>
        <v>0</v>
      </c>
      <c r="K546" s="205"/>
      <c r="L546" s="44"/>
      <c r="M546" s="206" t="s">
        <v>19</v>
      </c>
      <c r="N546" s="207" t="s">
        <v>43</v>
      </c>
      <c r="O546" s="84"/>
      <c r="P546" s="208">
        <f>O546*H546</f>
        <v>0</v>
      </c>
      <c r="Q546" s="208">
        <v>0</v>
      </c>
      <c r="R546" s="208">
        <f>Q546*H546</f>
        <v>0</v>
      </c>
      <c r="S546" s="208">
        <v>0</v>
      </c>
      <c r="T546" s="209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10" t="s">
        <v>278</v>
      </c>
      <c r="AT546" s="210" t="s">
        <v>131</v>
      </c>
      <c r="AU546" s="210" t="s">
        <v>79</v>
      </c>
      <c r="AY546" s="17" t="s">
        <v>128</v>
      </c>
      <c r="BE546" s="211">
        <f>IF(N546="základní",J546,0)</f>
        <v>0</v>
      </c>
      <c r="BF546" s="211">
        <f>IF(N546="snížená",J546,0)</f>
        <v>0</v>
      </c>
      <c r="BG546" s="211">
        <f>IF(N546="zákl. přenesená",J546,0)</f>
        <v>0</v>
      </c>
      <c r="BH546" s="211">
        <f>IF(N546="sníž. přenesená",J546,0)</f>
        <v>0</v>
      </c>
      <c r="BI546" s="211">
        <f>IF(N546="nulová",J546,0)</f>
        <v>0</v>
      </c>
      <c r="BJ546" s="17" t="s">
        <v>77</v>
      </c>
      <c r="BK546" s="211">
        <f>ROUND(I546*H546,2)</f>
        <v>0</v>
      </c>
      <c r="BL546" s="17" t="s">
        <v>278</v>
      </c>
      <c r="BM546" s="210" t="s">
        <v>1000</v>
      </c>
    </row>
    <row r="547" s="2" customFormat="1">
      <c r="A547" s="38"/>
      <c r="B547" s="39"/>
      <c r="C547" s="40"/>
      <c r="D547" s="212" t="s">
        <v>137</v>
      </c>
      <c r="E547" s="40"/>
      <c r="F547" s="213" t="s">
        <v>1001</v>
      </c>
      <c r="G547" s="40"/>
      <c r="H547" s="40"/>
      <c r="I547" s="214"/>
      <c r="J547" s="40"/>
      <c r="K547" s="40"/>
      <c r="L547" s="44"/>
      <c r="M547" s="215"/>
      <c r="N547" s="216"/>
      <c r="O547" s="84"/>
      <c r="P547" s="84"/>
      <c r="Q547" s="84"/>
      <c r="R547" s="84"/>
      <c r="S547" s="84"/>
      <c r="T547" s="85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137</v>
      </c>
      <c r="AU547" s="17" t="s">
        <v>79</v>
      </c>
    </row>
    <row r="548" s="2" customFormat="1" ht="24.15" customHeight="1">
      <c r="A548" s="38"/>
      <c r="B548" s="39"/>
      <c r="C548" s="239" t="s">
        <v>1002</v>
      </c>
      <c r="D548" s="239" t="s">
        <v>284</v>
      </c>
      <c r="E548" s="240" t="s">
        <v>1003</v>
      </c>
      <c r="F548" s="241" t="s">
        <v>1004</v>
      </c>
      <c r="G548" s="242" t="s">
        <v>134</v>
      </c>
      <c r="H548" s="243">
        <v>1</v>
      </c>
      <c r="I548" s="244"/>
      <c r="J548" s="245">
        <f>ROUND(I548*H548,2)</f>
        <v>0</v>
      </c>
      <c r="K548" s="246"/>
      <c r="L548" s="247"/>
      <c r="M548" s="248" t="s">
        <v>19</v>
      </c>
      <c r="N548" s="249" t="s">
        <v>43</v>
      </c>
      <c r="O548" s="84"/>
      <c r="P548" s="208">
        <f>O548*H548</f>
        <v>0</v>
      </c>
      <c r="Q548" s="208">
        <v>0.00040000000000000002</v>
      </c>
      <c r="R548" s="208">
        <f>Q548*H548</f>
        <v>0.00040000000000000002</v>
      </c>
      <c r="S548" s="208">
        <v>0</v>
      </c>
      <c r="T548" s="209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10" t="s">
        <v>373</v>
      </c>
      <c r="AT548" s="210" t="s">
        <v>284</v>
      </c>
      <c r="AU548" s="210" t="s">
        <v>79</v>
      </c>
      <c r="AY548" s="17" t="s">
        <v>128</v>
      </c>
      <c r="BE548" s="211">
        <f>IF(N548="základní",J548,0)</f>
        <v>0</v>
      </c>
      <c r="BF548" s="211">
        <f>IF(N548="snížená",J548,0)</f>
        <v>0</v>
      </c>
      <c r="BG548" s="211">
        <f>IF(N548="zákl. přenesená",J548,0)</f>
        <v>0</v>
      </c>
      <c r="BH548" s="211">
        <f>IF(N548="sníž. přenesená",J548,0)</f>
        <v>0</v>
      </c>
      <c r="BI548" s="211">
        <f>IF(N548="nulová",J548,0)</f>
        <v>0</v>
      </c>
      <c r="BJ548" s="17" t="s">
        <v>77</v>
      </c>
      <c r="BK548" s="211">
        <f>ROUND(I548*H548,2)</f>
        <v>0</v>
      </c>
      <c r="BL548" s="17" t="s">
        <v>278</v>
      </c>
      <c r="BM548" s="210" t="s">
        <v>1005</v>
      </c>
    </row>
    <row r="549" s="2" customFormat="1" ht="24.15" customHeight="1">
      <c r="A549" s="38"/>
      <c r="B549" s="39"/>
      <c r="C549" s="239" t="s">
        <v>1006</v>
      </c>
      <c r="D549" s="239" t="s">
        <v>284</v>
      </c>
      <c r="E549" s="240" t="s">
        <v>1007</v>
      </c>
      <c r="F549" s="241" t="s">
        <v>1008</v>
      </c>
      <c r="G549" s="242" t="s">
        <v>134</v>
      </c>
      <c r="H549" s="243">
        <v>2</v>
      </c>
      <c r="I549" s="244"/>
      <c r="J549" s="245">
        <f>ROUND(I549*H549,2)</f>
        <v>0</v>
      </c>
      <c r="K549" s="246"/>
      <c r="L549" s="247"/>
      <c r="M549" s="248" t="s">
        <v>19</v>
      </c>
      <c r="N549" s="249" t="s">
        <v>43</v>
      </c>
      <c r="O549" s="84"/>
      <c r="P549" s="208">
        <f>O549*H549</f>
        <v>0</v>
      </c>
      <c r="Q549" s="208">
        <v>0.00040000000000000002</v>
      </c>
      <c r="R549" s="208">
        <f>Q549*H549</f>
        <v>0.00080000000000000004</v>
      </c>
      <c r="S549" s="208">
        <v>0</v>
      </c>
      <c r="T549" s="209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0" t="s">
        <v>373</v>
      </c>
      <c r="AT549" s="210" t="s">
        <v>284</v>
      </c>
      <c r="AU549" s="210" t="s">
        <v>79</v>
      </c>
      <c r="AY549" s="17" t="s">
        <v>128</v>
      </c>
      <c r="BE549" s="211">
        <f>IF(N549="základní",J549,0)</f>
        <v>0</v>
      </c>
      <c r="BF549" s="211">
        <f>IF(N549="snížená",J549,0)</f>
        <v>0</v>
      </c>
      <c r="BG549" s="211">
        <f>IF(N549="zákl. přenesená",J549,0)</f>
        <v>0</v>
      </c>
      <c r="BH549" s="211">
        <f>IF(N549="sníž. přenesená",J549,0)</f>
        <v>0</v>
      </c>
      <c r="BI549" s="211">
        <f>IF(N549="nulová",J549,0)</f>
        <v>0</v>
      </c>
      <c r="BJ549" s="17" t="s">
        <v>77</v>
      </c>
      <c r="BK549" s="211">
        <f>ROUND(I549*H549,2)</f>
        <v>0</v>
      </c>
      <c r="BL549" s="17" t="s">
        <v>278</v>
      </c>
      <c r="BM549" s="210" t="s">
        <v>1009</v>
      </c>
    </row>
    <row r="550" s="2" customFormat="1" ht="24.15" customHeight="1">
      <c r="A550" s="38"/>
      <c r="B550" s="39"/>
      <c r="C550" s="239" t="s">
        <v>1010</v>
      </c>
      <c r="D550" s="239" t="s">
        <v>284</v>
      </c>
      <c r="E550" s="240" t="s">
        <v>1011</v>
      </c>
      <c r="F550" s="241" t="s">
        <v>1012</v>
      </c>
      <c r="G550" s="242" t="s">
        <v>134</v>
      </c>
      <c r="H550" s="243">
        <v>6</v>
      </c>
      <c r="I550" s="244"/>
      <c r="J550" s="245">
        <f>ROUND(I550*H550,2)</f>
        <v>0</v>
      </c>
      <c r="K550" s="246"/>
      <c r="L550" s="247"/>
      <c r="M550" s="248" t="s">
        <v>19</v>
      </c>
      <c r="N550" s="249" t="s">
        <v>43</v>
      </c>
      <c r="O550" s="84"/>
      <c r="P550" s="208">
        <f>O550*H550</f>
        <v>0</v>
      </c>
      <c r="Q550" s="208">
        <v>0.00040000000000000002</v>
      </c>
      <c r="R550" s="208">
        <f>Q550*H550</f>
        <v>0.0024000000000000002</v>
      </c>
      <c r="S550" s="208">
        <v>0</v>
      </c>
      <c r="T550" s="209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10" t="s">
        <v>373</v>
      </c>
      <c r="AT550" s="210" t="s">
        <v>284</v>
      </c>
      <c r="AU550" s="210" t="s">
        <v>79</v>
      </c>
      <c r="AY550" s="17" t="s">
        <v>128</v>
      </c>
      <c r="BE550" s="211">
        <f>IF(N550="základní",J550,0)</f>
        <v>0</v>
      </c>
      <c r="BF550" s="211">
        <f>IF(N550="snížená",J550,0)</f>
        <v>0</v>
      </c>
      <c r="BG550" s="211">
        <f>IF(N550="zákl. přenesená",J550,0)</f>
        <v>0</v>
      </c>
      <c r="BH550" s="211">
        <f>IF(N550="sníž. přenesená",J550,0)</f>
        <v>0</v>
      </c>
      <c r="BI550" s="211">
        <f>IF(N550="nulová",J550,0)</f>
        <v>0</v>
      </c>
      <c r="BJ550" s="17" t="s">
        <v>77</v>
      </c>
      <c r="BK550" s="211">
        <f>ROUND(I550*H550,2)</f>
        <v>0</v>
      </c>
      <c r="BL550" s="17" t="s">
        <v>278</v>
      </c>
      <c r="BM550" s="210" t="s">
        <v>1013</v>
      </c>
    </row>
    <row r="551" s="2" customFormat="1" ht="24.15" customHeight="1">
      <c r="A551" s="38"/>
      <c r="B551" s="39"/>
      <c r="C551" s="198" t="s">
        <v>1014</v>
      </c>
      <c r="D551" s="198" t="s">
        <v>131</v>
      </c>
      <c r="E551" s="199" t="s">
        <v>1015</v>
      </c>
      <c r="F551" s="200" t="s">
        <v>1016</v>
      </c>
      <c r="G551" s="201" t="s">
        <v>134</v>
      </c>
      <c r="H551" s="202">
        <v>1</v>
      </c>
      <c r="I551" s="203"/>
      <c r="J551" s="204">
        <f>ROUND(I551*H551,2)</f>
        <v>0</v>
      </c>
      <c r="K551" s="205"/>
      <c r="L551" s="44"/>
      <c r="M551" s="206" t="s">
        <v>19</v>
      </c>
      <c r="N551" s="207" t="s">
        <v>43</v>
      </c>
      <c r="O551" s="84"/>
      <c r="P551" s="208">
        <f>O551*H551</f>
        <v>0</v>
      </c>
      <c r="Q551" s="208">
        <v>0</v>
      </c>
      <c r="R551" s="208">
        <f>Q551*H551</f>
        <v>0</v>
      </c>
      <c r="S551" s="208">
        <v>0</v>
      </c>
      <c r="T551" s="209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10" t="s">
        <v>278</v>
      </c>
      <c r="AT551" s="210" t="s">
        <v>131</v>
      </c>
      <c r="AU551" s="210" t="s">
        <v>79</v>
      </c>
      <c r="AY551" s="17" t="s">
        <v>128</v>
      </c>
      <c r="BE551" s="211">
        <f>IF(N551="základní",J551,0)</f>
        <v>0</v>
      </c>
      <c r="BF551" s="211">
        <f>IF(N551="snížená",J551,0)</f>
        <v>0</v>
      </c>
      <c r="BG551" s="211">
        <f>IF(N551="zákl. přenesená",J551,0)</f>
        <v>0</v>
      </c>
      <c r="BH551" s="211">
        <f>IF(N551="sníž. přenesená",J551,0)</f>
        <v>0</v>
      </c>
      <c r="BI551" s="211">
        <f>IF(N551="nulová",J551,0)</f>
        <v>0</v>
      </c>
      <c r="BJ551" s="17" t="s">
        <v>77</v>
      </c>
      <c r="BK551" s="211">
        <f>ROUND(I551*H551,2)</f>
        <v>0</v>
      </c>
      <c r="BL551" s="17" t="s">
        <v>278</v>
      </c>
      <c r="BM551" s="210" t="s">
        <v>1017</v>
      </c>
    </row>
    <row r="552" s="2" customFormat="1">
      <c r="A552" s="38"/>
      <c r="B552" s="39"/>
      <c r="C552" s="40"/>
      <c r="D552" s="212" t="s">
        <v>137</v>
      </c>
      <c r="E552" s="40"/>
      <c r="F552" s="213" t="s">
        <v>1018</v>
      </c>
      <c r="G552" s="40"/>
      <c r="H552" s="40"/>
      <c r="I552" s="214"/>
      <c r="J552" s="40"/>
      <c r="K552" s="40"/>
      <c r="L552" s="44"/>
      <c r="M552" s="215"/>
      <c r="N552" s="216"/>
      <c r="O552" s="84"/>
      <c r="P552" s="84"/>
      <c r="Q552" s="84"/>
      <c r="R552" s="84"/>
      <c r="S552" s="84"/>
      <c r="T552" s="85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137</v>
      </c>
      <c r="AU552" s="17" t="s">
        <v>79</v>
      </c>
    </row>
    <row r="553" s="2" customFormat="1" ht="24.15" customHeight="1">
      <c r="A553" s="38"/>
      <c r="B553" s="39"/>
      <c r="C553" s="239" t="s">
        <v>1019</v>
      </c>
      <c r="D553" s="239" t="s">
        <v>284</v>
      </c>
      <c r="E553" s="240" t="s">
        <v>1020</v>
      </c>
      <c r="F553" s="241" t="s">
        <v>1021</v>
      </c>
      <c r="G553" s="242" t="s">
        <v>134</v>
      </c>
      <c r="H553" s="243">
        <v>1</v>
      </c>
      <c r="I553" s="244"/>
      <c r="J553" s="245">
        <f>ROUND(I553*H553,2)</f>
        <v>0</v>
      </c>
      <c r="K553" s="246"/>
      <c r="L553" s="247"/>
      <c r="M553" s="248" t="s">
        <v>19</v>
      </c>
      <c r="N553" s="249" t="s">
        <v>43</v>
      </c>
      <c r="O553" s="84"/>
      <c r="P553" s="208">
        <f>O553*H553</f>
        <v>0</v>
      </c>
      <c r="Q553" s="208">
        <v>0.0010499999999999999</v>
      </c>
      <c r="R553" s="208">
        <f>Q553*H553</f>
        <v>0.0010499999999999999</v>
      </c>
      <c r="S553" s="208">
        <v>0</v>
      </c>
      <c r="T553" s="209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10" t="s">
        <v>373</v>
      </c>
      <c r="AT553" s="210" t="s">
        <v>284</v>
      </c>
      <c r="AU553" s="210" t="s">
        <v>79</v>
      </c>
      <c r="AY553" s="17" t="s">
        <v>128</v>
      </c>
      <c r="BE553" s="211">
        <f>IF(N553="základní",J553,0)</f>
        <v>0</v>
      </c>
      <c r="BF553" s="211">
        <f>IF(N553="snížená",J553,0)</f>
        <v>0</v>
      </c>
      <c r="BG553" s="211">
        <f>IF(N553="zákl. přenesená",J553,0)</f>
        <v>0</v>
      </c>
      <c r="BH553" s="211">
        <f>IF(N553="sníž. přenesená",J553,0)</f>
        <v>0</v>
      </c>
      <c r="BI553" s="211">
        <f>IF(N553="nulová",J553,0)</f>
        <v>0</v>
      </c>
      <c r="BJ553" s="17" t="s">
        <v>77</v>
      </c>
      <c r="BK553" s="211">
        <f>ROUND(I553*H553,2)</f>
        <v>0</v>
      </c>
      <c r="BL553" s="17" t="s">
        <v>278</v>
      </c>
      <c r="BM553" s="210" t="s">
        <v>1022</v>
      </c>
    </row>
    <row r="554" s="2" customFormat="1" ht="24.15" customHeight="1">
      <c r="A554" s="38"/>
      <c r="B554" s="39"/>
      <c r="C554" s="198" t="s">
        <v>1023</v>
      </c>
      <c r="D554" s="198" t="s">
        <v>131</v>
      </c>
      <c r="E554" s="199" t="s">
        <v>1024</v>
      </c>
      <c r="F554" s="200" t="s">
        <v>1025</v>
      </c>
      <c r="G554" s="201" t="s">
        <v>134</v>
      </c>
      <c r="H554" s="202">
        <v>1</v>
      </c>
      <c r="I554" s="203"/>
      <c r="J554" s="204">
        <f>ROUND(I554*H554,2)</f>
        <v>0</v>
      </c>
      <c r="K554" s="205"/>
      <c r="L554" s="44"/>
      <c r="M554" s="206" t="s">
        <v>19</v>
      </c>
      <c r="N554" s="207" t="s">
        <v>43</v>
      </c>
      <c r="O554" s="84"/>
      <c r="P554" s="208">
        <f>O554*H554</f>
        <v>0</v>
      </c>
      <c r="Q554" s="208">
        <v>0</v>
      </c>
      <c r="R554" s="208">
        <f>Q554*H554</f>
        <v>0</v>
      </c>
      <c r="S554" s="208">
        <v>0</v>
      </c>
      <c r="T554" s="209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10" t="s">
        <v>278</v>
      </c>
      <c r="AT554" s="210" t="s">
        <v>131</v>
      </c>
      <c r="AU554" s="210" t="s">
        <v>79</v>
      </c>
      <c r="AY554" s="17" t="s">
        <v>128</v>
      </c>
      <c r="BE554" s="211">
        <f>IF(N554="základní",J554,0)</f>
        <v>0</v>
      </c>
      <c r="BF554" s="211">
        <f>IF(N554="snížená",J554,0)</f>
        <v>0</v>
      </c>
      <c r="BG554" s="211">
        <f>IF(N554="zákl. přenesená",J554,0)</f>
        <v>0</v>
      </c>
      <c r="BH554" s="211">
        <f>IF(N554="sníž. přenesená",J554,0)</f>
        <v>0</v>
      </c>
      <c r="BI554" s="211">
        <f>IF(N554="nulová",J554,0)</f>
        <v>0</v>
      </c>
      <c r="BJ554" s="17" t="s">
        <v>77</v>
      </c>
      <c r="BK554" s="211">
        <f>ROUND(I554*H554,2)</f>
        <v>0</v>
      </c>
      <c r="BL554" s="17" t="s">
        <v>278</v>
      </c>
      <c r="BM554" s="210" t="s">
        <v>1026</v>
      </c>
    </row>
    <row r="555" s="2" customFormat="1">
      <c r="A555" s="38"/>
      <c r="B555" s="39"/>
      <c r="C555" s="40"/>
      <c r="D555" s="212" t="s">
        <v>137</v>
      </c>
      <c r="E555" s="40"/>
      <c r="F555" s="213" t="s">
        <v>1027</v>
      </c>
      <c r="G555" s="40"/>
      <c r="H555" s="40"/>
      <c r="I555" s="214"/>
      <c r="J555" s="40"/>
      <c r="K555" s="40"/>
      <c r="L555" s="44"/>
      <c r="M555" s="215"/>
      <c r="N555" s="216"/>
      <c r="O555" s="84"/>
      <c r="P555" s="84"/>
      <c r="Q555" s="84"/>
      <c r="R555" s="84"/>
      <c r="S555" s="84"/>
      <c r="T555" s="85"/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T555" s="17" t="s">
        <v>137</v>
      </c>
      <c r="AU555" s="17" t="s">
        <v>79</v>
      </c>
    </row>
    <row r="556" s="2" customFormat="1" ht="24.15" customHeight="1">
      <c r="A556" s="38"/>
      <c r="B556" s="39"/>
      <c r="C556" s="239" t="s">
        <v>1028</v>
      </c>
      <c r="D556" s="239" t="s">
        <v>284</v>
      </c>
      <c r="E556" s="240" t="s">
        <v>1029</v>
      </c>
      <c r="F556" s="241" t="s">
        <v>1030</v>
      </c>
      <c r="G556" s="242" t="s">
        <v>134</v>
      </c>
      <c r="H556" s="243">
        <v>1</v>
      </c>
      <c r="I556" s="244"/>
      <c r="J556" s="245">
        <f>ROUND(I556*H556,2)</f>
        <v>0</v>
      </c>
      <c r="K556" s="246"/>
      <c r="L556" s="247"/>
      <c r="M556" s="248" t="s">
        <v>19</v>
      </c>
      <c r="N556" s="249" t="s">
        <v>43</v>
      </c>
      <c r="O556" s="84"/>
      <c r="P556" s="208">
        <f>O556*H556</f>
        <v>0</v>
      </c>
      <c r="Q556" s="208">
        <v>0.00046999999999999999</v>
      </c>
      <c r="R556" s="208">
        <f>Q556*H556</f>
        <v>0.00046999999999999999</v>
      </c>
      <c r="S556" s="208">
        <v>0</v>
      </c>
      <c r="T556" s="209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10" t="s">
        <v>373</v>
      </c>
      <c r="AT556" s="210" t="s">
        <v>284</v>
      </c>
      <c r="AU556" s="210" t="s">
        <v>79</v>
      </c>
      <c r="AY556" s="17" t="s">
        <v>128</v>
      </c>
      <c r="BE556" s="211">
        <f>IF(N556="základní",J556,0)</f>
        <v>0</v>
      </c>
      <c r="BF556" s="211">
        <f>IF(N556="snížená",J556,0)</f>
        <v>0</v>
      </c>
      <c r="BG556" s="211">
        <f>IF(N556="zákl. přenesená",J556,0)</f>
        <v>0</v>
      </c>
      <c r="BH556" s="211">
        <f>IF(N556="sníž. přenesená",J556,0)</f>
        <v>0</v>
      </c>
      <c r="BI556" s="211">
        <f>IF(N556="nulová",J556,0)</f>
        <v>0</v>
      </c>
      <c r="BJ556" s="17" t="s">
        <v>77</v>
      </c>
      <c r="BK556" s="211">
        <f>ROUND(I556*H556,2)</f>
        <v>0</v>
      </c>
      <c r="BL556" s="17" t="s">
        <v>278</v>
      </c>
      <c r="BM556" s="210" t="s">
        <v>1031</v>
      </c>
    </row>
    <row r="557" s="2" customFormat="1" ht="33" customHeight="1">
      <c r="A557" s="38"/>
      <c r="B557" s="39"/>
      <c r="C557" s="198" t="s">
        <v>1032</v>
      </c>
      <c r="D557" s="198" t="s">
        <v>131</v>
      </c>
      <c r="E557" s="199" t="s">
        <v>1033</v>
      </c>
      <c r="F557" s="200" t="s">
        <v>1034</v>
      </c>
      <c r="G557" s="201" t="s">
        <v>134</v>
      </c>
      <c r="H557" s="202">
        <v>1</v>
      </c>
      <c r="I557" s="203"/>
      <c r="J557" s="204">
        <f>ROUND(I557*H557,2)</f>
        <v>0</v>
      </c>
      <c r="K557" s="205"/>
      <c r="L557" s="44"/>
      <c r="M557" s="206" t="s">
        <v>19</v>
      </c>
      <c r="N557" s="207" t="s">
        <v>43</v>
      </c>
      <c r="O557" s="84"/>
      <c r="P557" s="208">
        <f>O557*H557</f>
        <v>0</v>
      </c>
      <c r="Q557" s="208">
        <v>0</v>
      </c>
      <c r="R557" s="208">
        <f>Q557*H557</f>
        <v>0</v>
      </c>
      <c r="S557" s="208">
        <v>0</v>
      </c>
      <c r="T557" s="209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10" t="s">
        <v>278</v>
      </c>
      <c r="AT557" s="210" t="s">
        <v>131</v>
      </c>
      <c r="AU557" s="210" t="s">
        <v>79</v>
      </c>
      <c r="AY557" s="17" t="s">
        <v>128</v>
      </c>
      <c r="BE557" s="211">
        <f>IF(N557="základní",J557,0)</f>
        <v>0</v>
      </c>
      <c r="BF557" s="211">
        <f>IF(N557="snížená",J557,0)</f>
        <v>0</v>
      </c>
      <c r="BG557" s="211">
        <f>IF(N557="zákl. přenesená",J557,0)</f>
        <v>0</v>
      </c>
      <c r="BH557" s="211">
        <f>IF(N557="sníž. přenesená",J557,0)</f>
        <v>0</v>
      </c>
      <c r="BI557" s="211">
        <f>IF(N557="nulová",J557,0)</f>
        <v>0</v>
      </c>
      <c r="BJ557" s="17" t="s">
        <v>77</v>
      </c>
      <c r="BK557" s="211">
        <f>ROUND(I557*H557,2)</f>
        <v>0</v>
      </c>
      <c r="BL557" s="17" t="s">
        <v>278</v>
      </c>
      <c r="BM557" s="210" t="s">
        <v>1035</v>
      </c>
    </row>
    <row r="558" s="2" customFormat="1">
      <c r="A558" s="38"/>
      <c r="B558" s="39"/>
      <c r="C558" s="40"/>
      <c r="D558" s="212" t="s">
        <v>137</v>
      </c>
      <c r="E558" s="40"/>
      <c r="F558" s="213" t="s">
        <v>1036</v>
      </c>
      <c r="G558" s="40"/>
      <c r="H558" s="40"/>
      <c r="I558" s="214"/>
      <c r="J558" s="40"/>
      <c r="K558" s="40"/>
      <c r="L558" s="44"/>
      <c r="M558" s="215"/>
      <c r="N558" s="216"/>
      <c r="O558" s="84"/>
      <c r="P558" s="84"/>
      <c r="Q558" s="84"/>
      <c r="R558" s="84"/>
      <c r="S558" s="84"/>
      <c r="T558" s="85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137</v>
      </c>
      <c r="AU558" s="17" t="s">
        <v>79</v>
      </c>
    </row>
    <row r="559" s="2" customFormat="1" ht="16.5" customHeight="1">
      <c r="A559" s="38"/>
      <c r="B559" s="39"/>
      <c r="C559" s="239" t="s">
        <v>1037</v>
      </c>
      <c r="D559" s="239" t="s">
        <v>284</v>
      </c>
      <c r="E559" s="240" t="s">
        <v>1038</v>
      </c>
      <c r="F559" s="241" t="s">
        <v>1039</v>
      </c>
      <c r="G559" s="242" t="s">
        <v>134</v>
      </c>
      <c r="H559" s="243">
        <v>1</v>
      </c>
      <c r="I559" s="244"/>
      <c r="J559" s="245">
        <f>ROUND(I559*H559,2)</f>
        <v>0</v>
      </c>
      <c r="K559" s="246"/>
      <c r="L559" s="247"/>
      <c r="M559" s="248" t="s">
        <v>19</v>
      </c>
      <c r="N559" s="249" t="s">
        <v>43</v>
      </c>
      <c r="O559" s="84"/>
      <c r="P559" s="208">
        <f>O559*H559</f>
        <v>0</v>
      </c>
      <c r="Q559" s="208">
        <v>5.0000000000000002E-05</v>
      </c>
      <c r="R559" s="208">
        <f>Q559*H559</f>
        <v>5.0000000000000002E-05</v>
      </c>
      <c r="S559" s="208">
        <v>0</v>
      </c>
      <c r="T559" s="209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10" t="s">
        <v>373</v>
      </c>
      <c r="AT559" s="210" t="s">
        <v>284</v>
      </c>
      <c r="AU559" s="210" t="s">
        <v>79</v>
      </c>
      <c r="AY559" s="17" t="s">
        <v>128</v>
      </c>
      <c r="BE559" s="211">
        <f>IF(N559="základní",J559,0)</f>
        <v>0</v>
      </c>
      <c r="BF559" s="211">
        <f>IF(N559="snížená",J559,0)</f>
        <v>0</v>
      </c>
      <c r="BG559" s="211">
        <f>IF(N559="zákl. přenesená",J559,0)</f>
        <v>0</v>
      </c>
      <c r="BH559" s="211">
        <f>IF(N559="sníž. přenesená",J559,0)</f>
        <v>0</v>
      </c>
      <c r="BI559" s="211">
        <f>IF(N559="nulová",J559,0)</f>
        <v>0</v>
      </c>
      <c r="BJ559" s="17" t="s">
        <v>77</v>
      </c>
      <c r="BK559" s="211">
        <f>ROUND(I559*H559,2)</f>
        <v>0</v>
      </c>
      <c r="BL559" s="17" t="s">
        <v>278</v>
      </c>
      <c r="BM559" s="210" t="s">
        <v>1040</v>
      </c>
    </row>
    <row r="560" s="2" customFormat="1" ht="24.15" customHeight="1">
      <c r="A560" s="38"/>
      <c r="B560" s="39"/>
      <c r="C560" s="198" t="s">
        <v>1041</v>
      </c>
      <c r="D560" s="198" t="s">
        <v>131</v>
      </c>
      <c r="E560" s="199" t="s">
        <v>1042</v>
      </c>
      <c r="F560" s="200" t="s">
        <v>1043</v>
      </c>
      <c r="G560" s="201" t="s">
        <v>134</v>
      </c>
      <c r="H560" s="202">
        <v>2</v>
      </c>
      <c r="I560" s="203"/>
      <c r="J560" s="204">
        <f>ROUND(I560*H560,2)</f>
        <v>0</v>
      </c>
      <c r="K560" s="205"/>
      <c r="L560" s="44"/>
      <c r="M560" s="206" t="s">
        <v>19</v>
      </c>
      <c r="N560" s="207" t="s">
        <v>43</v>
      </c>
      <c r="O560" s="84"/>
      <c r="P560" s="208">
        <f>O560*H560</f>
        <v>0</v>
      </c>
      <c r="Q560" s="208">
        <v>0</v>
      </c>
      <c r="R560" s="208">
        <f>Q560*H560</f>
        <v>0</v>
      </c>
      <c r="S560" s="208">
        <v>0</v>
      </c>
      <c r="T560" s="209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10" t="s">
        <v>278</v>
      </c>
      <c r="AT560" s="210" t="s">
        <v>131</v>
      </c>
      <c r="AU560" s="210" t="s">
        <v>79</v>
      </c>
      <c r="AY560" s="17" t="s">
        <v>128</v>
      </c>
      <c r="BE560" s="211">
        <f>IF(N560="základní",J560,0)</f>
        <v>0</v>
      </c>
      <c r="BF560" s="211">
        <f>IF(N560="snížená",J560,0)</f>
        <v>0</v>
      </c>
      <c r="BG560" s="211">
        <f>IF(N560="zákl. přenesená",J560,0)</f>
        <v>0</v>
      </c>
      <c r="BH560" s="211">
        <f>IF(N560="sníž. přenesená",J560,0)</f>
        <v>0</v>
      </c>
      <c r="BI560" s="211">
        <f>IF(N560="nulová",J560,0)</f>
        <v>0</v>
      </c>
      <c r="BJ560" s="17" t="s">
        <v>77</v>
      </c>
      <c r="BK560" s="211">
        <f>ROUND(I560*H560,2)</f>
        <v>0</v>
      </c>
      <c r="BL560" s="17" t="s">
        <v>278</v>
      </c>
      <c r="BM560" s="210" t="s">
        <v>1044</v>
      </c>
    </row>
    <row r="561" s="2" customFormat="1">
      <c r="A561" s="38"/>
      <c r="B561" s="39"/>
      <c r="C561" s="40"/>
      <c r="D561" s="212" t="s">
        <v>137</v>
      </c>
      <c r="E561" s="40"/>
      <c r="F561" s="213" t="s">
        <v>1045</v>
      </c>
      <c r="G561" s="40"/>
      <c r="H561" s="40"/>
      <c r="I561" s="214"/>
      <c r="J561" s="40"/>
      <c r="K561" s="40"/>
      <c r="L561" s="44"/>
      <c r="M561" s="215"/>
      <c r="N561" s="216"/>
      <c r="O561" s="84"/>
      <c r="P561" s="84"/>
      <c r="Q561" s="84"/>
      <c r="R561" s="84"/>
      <c r="S561" s="84"/>
      <c r="T561" s="85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137</v>
      </c>
      <c r="AU561" s="17" t="s">
        <v>79</v>
      </c>
    </row>
    <row r="562" s="2" customFormat="1" ht="16.5" customHeight="1">
      <c r="A562" s="38"/>
      <c r="B562" s="39"/>
      <c r="C562" s="239" t="s">
        <v>1046</v>
      </c>
      <c r="D562" s="239" t="s">
        <v>284</v>
      </c>
      <c r="E562" s="240" t="s">
        <v>1047</v>
      </c>
      <c r="F562" s="241" t="s">
        <v>1048</v>
      </c>
      <c r="G562" s="242" t="s">
        <v>134</v>
      </c>
      <c r="H562" s="243">
        <v>2</v>
      </c>
      <c r="I562" s="244"/>
      <c r="J562" s="245">
        <f>ROUND(I562*H562,2)</f>
        <v>0</v>
      </c>
      <c r="K562" s="246"/>
      <c r="L562" s="247"/>
      <c r="M562" s="248" t="s">
        <v>19</v>
      </c>
      <c r="N562" s="249" t="s">
        <v>43</v>
      </c>
      <c r="O562" s="84"/>
      <c r="P562" s="208">
        <f>O562*H562</f>
        <v>0</v>
      </c>
      <c r="Q562" s="208">
        <v>0.00013999999999999999</v>
      </c>
      <c r="R562" s="208">
        <f>Q562*H562</f>
        <v>0.00027999999999999998</v>
      </c>
      <c r="S562" s="208">
        <v>0</v>
      </c>
      <c r="T562" s="209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10" t="s">
        <v>373</v>
      </c>
      <c r="AT562" s="210" t="s">
        <v>284</v>
      </c>
      <c r="AU562" s="210" t="s">
        <v>79</v>
      </c>
      <c r="AY562" s="17" t="s">
        <v>128</v>
      </c>
      <c r="BE562" s="211">
        <f>IF(N562="základní",J562,0)</f>
        <v>0</v>
      </c>
      <c r="BF562" s="211">
        <f>IF(N562="snížená",J562,0)</f>
        <v>0</v>
      </c>
      <c r="BG562" s="211">
        <f>IF(N562="zákl. přenesená",J562,0)</f>
        <v>0</v>
      </c>
      <c r="BH562" s="211">
        <f>IF(N562="sníž. přenesená",J562,0)</f>
        <v>0</v>
      </c>
      <c r="BI562" s="211">
        <f>IF(N562="nulová",J562,0)</f>
        <v>0</v>
      </c>
      <c r="BJ562" s="17" t="s">
        <v>77</v>
      </c>
      <c r="BK562" s="211">
        <f>ROUND(I562*H562,2)</f>
        <v>0</v>
      </c>
      <c r="BL562" s="17" t="s">
        <v>278</v>
      </c>
      <c r="BM562" s="210" t="s">
        <v>1049</v>
      </c>
    </row>
    <row r="563" s="2" customFormat="1" ht="44.25" customHeight="1">
      <c r="A563" s="38"/>
      <c r="B563" s="39"/>
      <c r="C563" s="198" t="s">
        <v>1050</v>
      </c>
      <c r="D563" s="198" t="s">
        <v>131</v>
      </c>
      <c r="E563" s="199" t="s">
        <v>1051</v>
      </c>
      <c r="F563" s="200" t="s">
        <v>1052</v>
      </c>
      <c r="G563" s="201" t="s">
        <v>134</v>
      </c>
      <c r="H563" s="202">
        <v>8</v>
      </c>
      <c r="I563" s="203"/>
      <c r="J563" s="204">
        <f>ROUND(I563*H563,2)</f>
        <v>0</v>
      </c>
      <c r="K563" s="205"/>
      <c r="L563" s="44"/>
      <c r="M563" s="206" t="s">
        <v>19</v>
      </c>
      <c r="N563" s="207" t="s">
        <v>43</v>
      </c>
      <c r="O563" s="84"/>
      <c r="P563" s="208">
        <f>O563*H563</f>
        <v>0</v>
      </c>
      <c r="Q563" s="208">
        <v>0</v>
      </c>
      <c r="R563" s="208">
        <f>Q563*H563</f>
        <v>0</v>
      </c>
      <c r="S563" s="208">
        <v>0</v>
      </c>
      <c r="T563" s="209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10" t="s">
        <v>278</v>
      </c>
      <c r="AT563" s="210" t="s">
        <v>131</v>
      </c>
      <c r="AU563" s="210" t="s">
        <v>79</v>
      </c>
      <c r="AY563" s="17" t="s">
        <v>128</v>
      </c>
      <c r="BE563" s="211">
        <f>IF(N563="základní",J563,0)</f>
        <v>0</v>
      </c>
      <c r="BF563" s="211">
        <f>IF(N563="snížená",J563,0)</f>
        <v>0</v>
      </c>
      <c r="BG563" s="211">
        <f>IF(N563="zákl. přenesená",J563,0)</f>
        <v>0</v>
      </c>
      <c r="BH563" s="211">
        <f>IF(N563="sníž. přenesená",J563,0)</f>
        <v>0</v>
      </c>
      <c r="BI563" s="211">
        <f>IF(N563="nulová",J563,0)</f>
        <v>0</v>
      </c>
      <c r="BJ563" s="17" t="s">
        <v>77</v>
      </c>
      <c r="BK563" s="211">
        <f>ROUND(I563*H563,2)</f>
        <v>0</v>
      </c>
      <c r="BL563" s="17" t="s">
        <v>278</v>
      </c>
      <c r="BM563" s="210" t="s">
        <v>1053</v>
      </c>
    </row>
    <row r="564" s="2" customFormat="1">
      <c r="A564" s="38"/>
      <c r="B564" s="39"/>
      <c r="C564" s="40"/>
      <c r="D564" s="212" t="s">
        <v>137</v>
      </c>
      <c r="E564" s="40"/>
      <c r="F564" s="213" t="s">
        <v>1054</v>
      </c>
      <c r="G564" s="40"/>
      <c r="H564" s="40"/>
      <c r="I564" s="214"/>
      <c r="J564" s="40"/>
      <c r="K564" s="40"/>
      <c r="L564" s="44"/>
      <c r="M564" s="215"/>
      <c r="N564" s="216"/>
      <c r="O564" s="84"/>
      <c r="P564" s="84"/>
      <c r="Q564" s="84"/>
      <c r="R564" s="84"/>
      <c r="S564" s="84"/>
      <c r="T564" s="85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137</v>
      </c>
      <c r="AU564" s="17" t="s">
        <v>79</v>
      </c>
    </row>
    <row r="565" s="2" customFormat="1" ht="52.2" customHeight="1">
      <c r="A565" s="38"/>
      <c r="B565" s="39"/>
      <c r="C565" s="239" t="s">
        <v>1055</v>
      </c>
      <c r="D565" s="239" t="s">
        <v>284</v>
      </c>
      <c r="E565" s="240" t="s">
        <v>1056</v>
      </c>
      <c r="F565" s="241" t="s">
        <v>1057</v>
      </c>
      <c r="G565" s="242" t="s">
        <v>134</v>
      </c>
      <c r="H565" s="243">
        <v>3</v>
      </c>
      <c r="I565" s="244"/>
      <c r="J565" s="245">
        <f>ROUND(I565*H565,2)</f>
        <v>0</v>
      </c>
      <c r="K565" s="246"/>
      <c r="L565" s="247"/>
      <c r="M565" s="248" t="s">
        <v>19</v>
      </c>
      <c r="N565" s="249" t="s">
        <v>43</v>
      </c>
      <c r="O565" s="84"/>
      <c r="P565" s="208">
        <f>O565*H565</f>
        <v>0</v>
      </c>
      <c r="Q565" s="208">
        <v>0.0015</v>
      </c>
      <c r="R565" s="208">
        <f>Q565*H565</f>
        <v>0.0045000000000000005</v>
      </c>
      <c r="S565" s="208">
        <v>0</v>
      </c>
      <c r="T565" s="209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10" t="s">
        <v>373</v>
      </c>
      <c r="AT565" s="210" t="s">
        <v>284</v>
      </c>
      <c r="AU565" s="210" t="s">
        <v>79</v>
      </c>
      <c r="AY565" s="17" t="s">
        <v>128</v>
      </c>
      <c r="BE565" s="211">
        <f>IF(N565="základní",J565,0)</f>
        <v>0</v>
      </c>
      <c r="BF565" s="211">
        <f>IF(N565="snížená",J565,0)</f>
        <v>0</v>
      </c>
      <c r="BG565" s="211">
        <f>IF(N565="zákl. přenesená",J565,0)</f>
        <v>0</v>
      </c>
      <c r="BH565" s="211">
        <f>IF(N565="sníž. přenesená",J565,0)</f>
        <v>0</v>
      </c>
      <c r="BI565" s="211">
        <f>IF(N565="nulová",J565,0)</f>
        <v>0</v>
      </c>
      <c r="BJ565" s="17" t="s">
        <v>77</v>
      </c>
      <c r="BK565" s="211">
        <f>ROUND(I565*H565,2)</f>
        <v>0</v>
      </c>
      <c r="BL565" s="17" t="s">
        <v>278</v>
      </c>
      <c r="BM565" s="210" t="s">
        <v>1058</v>
      </c>
    </row>
    <row r="566" s="2" customFormat="1">
      <c r="A566" s="38"/>
      <c r="B566" s="39"/>
      <c r="C566" s="40"/>
      <c r="D566" s="219" t="s">
        <v>1059</v>
      </c>
      <c r="E566" s="40"/>
      <c r="F566" s="250" t="s">
        <v>1060</v>
      </c>
      <c r="G566" s="40"/>
      <c r="H566" s="40"/>
      <c r="I566" s="214"/>
      <c r="J566" s="40"/>
      <c r="K566" s="40"/>
      <c r="L566" s="44"/>
      <c r="M566" s="215"/>
      <c r="N566" s="216"/>
      <c r="O566" s="84"/>
      <c r="P566" s="84"/>
      <c r="Q566" s="84"/>
      <c r="R566" s="84"/>
      <c r="S566" s="84"/>
      <c r="T566" s="85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1059</v>
      </c>
      <c r="AU566" s="17" t="s">
        <v>79</v>
      </c>
    </row>
    <row r="567" s="2" customFormat="1" ht="52.2" customHeight="1">
      <c r="A567" s="38"/>
      <c r="B567" s="39"/>
      <c r="C567" s="239" t="s">
        <v>1061</v>
      </c>
      <c r="D567" s="239" t="s">
        <v>284</v>
      </c>
      <c r="E567" s="240" t="s">
        <v>1062</v>
      </c>
      <c r="F567" s="241" t="s">
        <v>1063</v>
      </c>
      <c r="G567" s="242" t="s">
        <v>134</v>
      </c>
      <c r="H567" s="243">
        <v>3</v>
      </c>
      <c r="I567" s="244"/>
      <c r="J567" s="245">
        <f>ROUND(I567*H567,2)</f>
        <v>0</v>
      </c>
      <c r="K567" s="246"/>
      <c r="L567" s="247"/>
      <c r="M567" s="248" t="s">
        <v>19</v>
      </c>
      <c r="N567" s="249" t="s">
        <v>43</v>
      </c>
      <c r="O567" s="84"/>
      <c r="P567" s="208">
        <f>O567*H567</f>
        <v>0</v>
      </c>
      <c r="Q567" s="208">
        <v>0.0020999999999999999</v>
      </c>
      <c r="R567" s="208">
        <f>Q567*H567</f>
        <v>0.0063</v>
      </c>
      <c r="S567" s="208">
        <v>0</v>
      </c>
      <c r="T567" s="209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10" t="s">
        <v>373</v>
      </c>
      <c r="AT567" s="210" t="s">
        <v>284</v>
      </c>
      <c r="AU567" s="210" t="s">
        <v>79</v>
      </c>
      <c r="AY567" s="17" t="s">
        <v>128</v>
      </c>
      <c r="BE567" s="211">
        <f>IF(N567="základní",J567,0)</f>
        <v>0</v>
      </c>
      <c r="BF567" s="211">
        <f>IF(N567="snížená",J567,0)</f>
        <v>0</v>
      </c>
      <c r="BG567" s="211">
        <f>IF(N567="zákl. přenesená",J567,0)</f>
        <v>0</v>
      </c>
      <c r="BH567" s="211">
        <f>IF(N567="sníž. přenesená",J567,0)</f>
        <v>0</v>
      </c>
      <c r="BI567" s="211">
        <f>IF(N567="nulová",J567,0)</f>
        <v>0</v>
      </c>
      <c r="BJ567" s="17" t="s">
        <v>77</v>
      </c>
      <c r="BK567" s="211">
        <f>ROUND(I567*H567,2)</f>
        <v>0</v>
      </c>
      <c r="BL567" s="17" t="s">
        <v>278</v>
      </c>
      <c r="BM567" s="210" t="s">
        <v>1064</v>
      </c>
    </row>
    <row r="568" s="2" customFormat="1">
      <c r="A568" s="38"/>
      <c r="B568" s="39"/>
      <c r="C568" s="40"/>
      <c r="D568" s="219" t="s">
        <v>1059</v>
      </c>
      <c r="E568" s="40"/>
      <c r="F568" s="250" t="s">
        <v>1060</v>
      </c>
      <c r="G568" s="40"/>
      <c r="H568" s="40"/>
      <c r="I568" s="214"/>
      <c r="J568" s="40"/>
      <c r="K568" s="40"/>
      <c r="L568" s="44"/>
      <c r="M568" s="215"/>
      <c r="N568" s="216"/>
      <c r="O568" s="84"/>
      <c r="P568" s="84"/>
      <c r="Q568" s="84"/>
      <c r="R568" s="84"/>
      <c r="S568" s="84"/>
      <c r="T568" s="85"/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T568" s="17" t="s">
        <v>1059</v>
      </c>
      <c r="AU568" s="17" t="s">
        <v>79</v>
      </c>
    </row>
    <row r="569" s="2" customFormat="1" ht="52.2" customHeight="1">
      <c r="A569" s="38"/>
      <c r="B569" s="39"/>
      <c r="C569" s="239" t="s">
        <v>1065</v>
      </c>
      <c r="D569" s="239" t="s">
        <v>284</v>
      </c>
      <c r="E569" s="240" t="s">
        <v>1066</v>
      </c>
      <c r="F569" s="241" t="s">
        <v>1067</v>
      </c>
      <c r="G569" s="242" t="s">
        <v>134</v>
      </c>
      <c r="H569" s="243">
        <v>2</v>
      </c>
      <c r="I569" s="244"/>
      <c r="J569" s="245">
        <f>ROUND(I569*H569,2)</f>
        <v>0</v>
      </c>
      <c r="K569" s="246"/>
      <c r="L569" s="247"/>
      <c r="M569" s="248" t="s">
        <v>19</v>
      </c>
      <c r="N569" s="249" t="s">
        <v>43</v>
      </c>
      <c r="O569" s="84"/>
      <c r="P569" s="208">
        <f>O569*H569</f>
        <v>0</v>
      </c>
      <c r="Q569" s="208">
        <v>0.0020999999999999999</v>
      </c>
      <c r="R569" s="208">
        <f>Q569*H569</f>
        <v>0.0041999999999999997</v>
      </c>
      <c r="S569" s="208">
        <v>0</v>
      </c>
      <c r="T569" s="209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10" t="s">
        <v>373</v>
      </c>
      <c r="AT569" s="210" t="s">
        <v>284</v>
      </c>
      <c r="AU569" s="210" t="s">
        <v>79</v>
      </c>
      <c r="AY569" s="17" t="s">
        <v>128</v>
      </c>
      <c r="BE569" s="211">
        <f>IF(N569="základní",J569,0)</f>
        <v>0</v>
      </c>
      <c r="BF569" s="211">
        <f>IF(N569="snížená",J569,0)</f>
        <v>0</v>
      </c>
      <c r="BG569" s="211">
        <f>IF(N569="zákl. přenesená",J569,0)</f>
        <v>0</v>
      </c>
      <c r="BH569" s="211">
        <f>IF(N569="sníž. přenesená",J569,0)</f>
        <v>0</v>
      </c>
      <c r="BI569" s="211">
        <f>IF(N569="nulová",J569,0)</f>
        <v>0</v>
      </c>
      <c r="BJ569" s="17" t="s">
        <v>77</v>
      </c>
      <c r="BK569" s="211">
        <f>ROUND(I569*H569,2)</f>
        <v>0</v>
      </c>
      <c r="BL569" s="17" t="s">
        <v>278</v>
      </c>
      <c r="BM569" s="210" t="s">
        <v>1068</v>
      </c>
    </row>
    <row r="570" s="2" customFormat="1">
      <c r="A570" s="38"/>
      <c r="B570" s="39"/>
      <c r="C570" s="40"/>
      <c r="D570" s="219" t="s">
        <v>1059</v>
      </c>
      <c r="E570" s="40"/>
      <c r="F570" s="250" t="s">
        <v>1060</v>
      </c>
      <c r="G570" s="40"/>
      <c r="H570" s="40"/>
      <c r="I570" s="214"/>
      <c r="J570" s="40"/>
      <c r="K570" s="40"/>
      <c r="L570" s="44"/>
      <c r="M570" s="215"/>
      <c r="N570" s="216"/>
      <c r="O570" s="84"/>
      <c r="P570" s="84"/>
      <c r="Q570" s="84"/>
      <c r="R570" s="84"/>
      <c r="S570" s="84"/>
      <c r="T570" s="85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1059</v>
      </c>
      <c r="AU570" s="17" t="s">
        <v>79</v>
      </c>
    </row>
    <row r="571" s="2" customFormat="1" ht="49.05" customHeight="1">
      <c r="A571" s="38"/>
      <c r="B571" s="39"/>
      <c r="C571" s="198" t="s">
        <v>1069</v>
      </c>
      <c r="D571" s="198" t="s">
        <v>131</v>
      </c>
      <c r="E571" s="199" t="s">
        <v>1070</v>
      </c>
      <c r="F571" s="200" t="s">
        <v>1071</v>
      </c>
      <c r="G571" s="201" t="s">
        <v>134</v>
      </c>
      <c r="H571" s="202">
        <v>12</v>
      </c>
      <c r="I571" s="203"/>
      <c r="J571" s="204">
        <f>ROUND(I571*H571,2)</f>
        <v>0</v>
      </c>
      <c r="K571" s="205"/>
      <c r="L571" s="44"/>
      <c r="M571" s="206" t="s">
        <v>19</v>
      </c>
      <c r="N571" s="207" t="s">
        <v>43</v>
      </c>
      <c r="O571" s="84"/>
      <c r="P571" s="208">
        <f>O571*H571</f>
        <v>0</v>
      </c>
      <c r="Q571" s="208">
        <v>0</v>
      </c>
      <c r="R571" s="208">
        <f>Q571*H571</f>
        <v>0</v>
      </c>
      <c r="S571" s="208">
        <v>0</v>
      </c>
      <c r="T571" s="209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10" t="s">
        <v>278</v>
      </c>
      <c r="AT571" s="210" t="s">
        <v>131</v>
      </c>
      <c r="AU571" s="210" t="s">
        <v>79</v>
      </c>
      <c r="AY571" s="17" t="s">
        <v>128</v>
      </c>
      <c r="BE571" s="211">
        <f>IF(N571="základní",J571,0)</f>
        <v>0</v>
      </c>
      <c r="BF571" s="211">
        <f>IF(N571="snížená",J571,0)</f>
        <v>0</v>
      </c>
      <c r="BG571" s="211">
        <f>IF(N571="zákl. přenesená",J571,0)</f>
        <v>0</v>
      </c>
      <c r="BH571" s="211">
        <f>IF(N571="sníž. přenesená",J571,0)</f>
        <v>0</v>
      </c>
      <c r="BI571" s="211">
        <f>IF(N571="nulová",J571,0)</f>
        <v>0</v>
      </c>
      <c r="BJ571" s="17" t="s">
        <v>77</v>
      </c>
      <c r="BK571" s="211">
        <f>ROUND(I571*H571,2)</f>
        <v>0</v>
      </c>
      <c r="BL571" s="17" t="s">
        <v>278</v>
      </c>
      <c r="BM571" s="210" t="s">
        <v>1072</v>
      </c>
    </row>
    <row r="572" s="2" customFormat="1">
      <c r="A572" s="38"/>
      <c r="B572" s="39"/>
      <c r="C572" s="40"/>
      <c r="D572" s="212" t="s">
        <v>137</v>
      </c>
      <c r="E572" s="40"/>
      <c r="F572" s="213" t="s">
        <v>1073</v>
      </c>
      <c r="G572" s="40"/>
      <c r="H572" s="40"/>
      <c r="I572" s="214"/>
      <c r="J572" s="40"/>
      <c r="K572" s="40"/>
      <c r="L572" s="44"/>
      <c r="M572" s="215"/>
      <c r="N572" s="216"/>
      <c r="O572" s="84"/>
      <c r="P572" s="84"/>
      <c r="Q572" s="84"/>
      <c r="R572" s="84"/>
      <c r="S572" s="84"/>
      <c r="T572" s="85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137</v>
      </c>
      <c r="AU572" s="17" t="s">
        <v>79</v>
      </c>
    </row>
    <row r="573" s="2" customFormat="1" ht="37.8" customHeight="1">
      <c r="A573" s="38"/>
      <c r="B573" s="39"/>
      <c r="C573" s="239" t="s">
        <v>1074</v>
      </c>
      <c r="D573" s="239" t="s">
        <v>284</v>
      </c>
      <c r="E573" s="240" t="s">
        <v>1075</v>
      </c>
      <c r="F573" s="241" t="s">
        <v>1076</v>
      </c>
      <c r="G573" s="242" t="s">
        <v>134</v>
      </c>
      <c r="H573" s="243">
        <v>12</v>
      </c>
      <c r="I573" s="244"/>
      <c r="J573" s="245">
        <f>ROUND(I573*H573,2)</f>
        <v>0</v>
      </c>
      <c r="K573" s="246"/>
      <c r="L573" s="247"/>
      <c r="M573" s="248" t="s">
        <v>19</v>
      </c>
      <c r="N573" s="249" t="s">
        <v>43</v>
      </c>
      <c r="O573" s="84"/>
      <c r="P573" s="208">
        <f>O573*H573</f>
        <v>0</v>
      </c>
      <c r="Q573" s="208">
        <v>0.0064999999999999997</v>
      </c>
      <c r="R573" s="208">
        <f>Q573*H573</f>
        <v>0.078</v>
      </c>
      <c r="S573" s="208">
        <v>0</v>
      </c>
      <c r="T573" s="209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10" t="s">
        <v>373</v>
      </c>
      <c r="AT573" s="210" t="s">
        <v>284</v>
      </c>
      <c r="AU573" s="210" t="s">
        <v>79</v>
      </c>
      <c r="AY573" s="17" t="s">
        <v>128</v>
      </c>
      <c r="BE573" s="211">
        <f>IF(N573="základní",J573,0)</f>
        <v>0</v>
      </c>
      <c r="BF573" s="211">
        <f>IF(N573="snížená",J573,0)</f>
        <v>0</v>
      </c>
      <c r="BG573" s="211">
        <f>IF(N573="zákl. přenesená",J573,0)</f>
        <v>0</v>
      </c>
      <c r="BH573" s="211">
        <f>IF(N573="sníž. přenesená",J573,0)</f>
        <v>0</v>
      </c>
      <c r="BI573" s="211">
        <f>IF(N573="nulová",J573,0)</f>
        <v>0</v>
      </c>
      <c r="BJ573" s="17" t="s">
        <v>77</v>
      </c>
      <c r="BK573" s="211">
        <f>ROUND(I573*H573,2)</f>
        <v>0</v>
      </c>
      <c r="BL573" s="17" t="s">
        <v>278</v>
      </c>
      <c r="BM573" s="210" t="s">
        <v>1077</v>
      </c>
    </row>
    <row r="574" s="2" customFormat="1">
      <c r="A574" s="38"/>
      <c r="B574" s="39"/>
      <c r="C574" s="40"/>
      <c r="D574" s="219" t="s">
        <v>1059</v>
      </c>
      <c r="E574" s="40"/>
      <c r="F574" s="250" t="s">
        <v>1078</v>
      </c>
      <c r="G574" s="40"/>
      <c r="H574" s="40"/>
      <c r="I574" s="214"/>
      <c r="J574" s="40"/>
      <c r="K574" s="40"/>
      <c r="L574" s="44"/>
      <c r="M574" s="215"/>
      <c r="N574" s="216"/>
      <c r="O574" s="84"/>
      <c r="P574" s="84"/>
      <c r="Q574" s="84"/>
      <c r="R574" s="84"/>
      <c r="S574" s="84"/>
      <c r="T574" s="85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1059</v>
      </c>
      <c r="AU574" s="17" t="s">
        <v>79</v>
      </c>
    </row>
    <row r="575" s="2" customFormat="1" ht="49.05" customHeight="1">
      <c r="A575" s="38"/>
      <c r="B575" s="39"/>
      <c r="C575" s="198" t="s">
        <v>1079</v>
      </c>
      <c r="D575" s="198" t="s">
        <v>131</v>
      </c>
      <c r="E575" s="199" t="s">
        <v>1080</v>
      </c>
      <c r="F575" s="200" t="s">
        <v>1081</v>
      </c>
      <c r="G575" s="201" t="s">
        <v>161</v>
      </c>
      <c r="H575" s="202">
        <v>20</v>
      </c>
      <c r="I575" s="203"/>
      <c r="J575" s="204">
        <f>ROUND(I575*H575,2)</f>
        <v>0</v>
      </c>
      <c r="K575" s="205"/>
      <c r="L575" s="44"/>
      <c r="M575" s="206" t="s">
        <v>19</v>
      </c>
      <c r="N575" s="207" t="s">
        <v>43</v>
      </c>
      <c r="O575" s="84"/>
      <c r="P575" s="208">
        <f>O575*H575</f>
        <v>0</v>
      </c>
      <c r="Q575" s="208">
        <v>0</v>
      </c>
      <c r="R575" s="208">
        <f>Q575*H575</f>
        <v>0</v>
      </c>
      <c r="S575" s="208">
        <v>0</v>
      </c>
      <c r="T575" s="209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10" t="s">
        <v>278</v>
      </c>
      <c r="AT575" s="210" t="s">
        <v>131</v>
      </c>
      <c r="AU575" s="210" t="s">
        <v>79</v>
      </c>
      <c r="AY575" s="17" t="s">
        <v>128</v>
      </c>
      <c r="BE575" s="211">
        <f>IF(N575="základní",J575,0)</f>
        <v>0</v>
      </c>
      <c r="BF575" s="211">
        <f>IF(N575="snížená",J575,0)</f>
        <v>0</v>
      </c>
      <c r="BG575" s="211">
        <f>IF(N575="zákl. přenesená",J575,0)</f>
        <v>0</v>
      </c>
      <c r="BH575" s="211">
        <f>IF(N575="sníž. přenesená",J575,0)</f>
        <v>0</v>
      </c>
      <c r="BI575" s="211">
        <f>IF(N575="nulová",J575,0)</f>
        <v>0</v>
      </c>
      <c r="BJ575" s="17" t="s">
        <v>77</v>
      </c>
      <c r="BK575" s="211">
        <f>ROUND(I575*H575,2)</f>
        <v>0</v>
      </c>
      <c r="BL575" s="17" t="s">
        <v>278</v>
      </c>
      <c r="BM575" s="210" t="s">
        <v>1082</v>
      </c>
    </row>
    <row r="576" s="2" customFormat="1">
      <c r="A576" s="38"/>
      <c r="B576" s="39"/>
      <c r="C576" s="40"/>
      <c r="D576" s="212" t="s">
        <v>137</v>
      </c>
      <c r="E576" s="40"/>
      <c r="F576" s="213" t="s">
        <v>1083</v>
      </c>
      <c r="G576" s="40"/>
      <c r="H576" s="40"/>
      <c r="I576" s="214"/>
      <c r="J576" s="40"/>
      <c r="K576" s="40"/>
      <c r="L576" s="44"/>
      <c r="M576" s="215"/>
      <c r="N576" s="216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137</v>
      </c>
      <c r="AU576" s="17" t="s">
        <v>79</v>
      </c>
    </row>
    <row r="577" s="2" customFormat="1" ht="24.15" customHeight="1">
      <c r="A577" s="38"/>
      <c r="B577" s="39"/>
      <c r="C577" s="239" t="s">
        <v>1084</v>
      </c>
      <c r="D577" s="239" t="s">
        <v>284</v>
      </c>
      <c r="E577" s="240" t="s">
        <v>1085</v>
      </c>
      <c r="F577" s="241" t="s">
        <v>1086</v>
      </c>
      <c r="G577" s="242" t="s">
        <v>161</v>
      </c>
      <c r="H577" s="243">
        <v>23</v>
      </c>
      <c r="I577" s="244"/>
      <c r="J577" s="245">
        <f>ROUND(I577*H577,2)</f>
        <v>0</v>
      </c>
      <c r="K577" s="246"/>
      <c r="L577" s="247"/>
      <c r="M577" s="248" t="s">
        <v>19</v>
      </c>
      <c r="N577" s="249" t="s">
        <v>43</v>
      </c>
      <c r="O577" s="84"/>
      <c r="P577" s="208">
        <f>O577*H577</f>
        <v>0</v>
      </c>
      <c r="Q577" s="208">
        <v>5.0000000000000002E-05</v>
      </c>
      <c r="R577" s="208">
        <f>Q577*H577</f>
        <v>0.00115</v>
      </c>
      <c r="S577" s="208">
        <v>0</v>
      </c>
      <c r="T577" s="209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10" t="s">
        <v>373</v>
      </c>
      <c r="AT577" s="210" t="s">
        <v>284</v>
      </c>
      <c r="AU577" s="210" t="s">
        <v>79</v>
      </c>
      <c r="AY577" s="17" t="s">
        <v>128</v>
      </c>
      <c r="BE577" s="211">
        <f>IF(N577="základní",J577,0)</f>
        <v>0</v>
      </c>
      <c r="BF577" s="211">
        <f>IF(N577="snížená",J577,0)</f>
        <v>0</v>
      </c>
      <c r="BG577" s="211">
        <f>IF(N577="zákl. přenesená",J577,0)</f>
        <v>0</v>
      </c>
      <c r="BH577" s="211">
        <f>IF(N577="sníž. přenesená",J577,0)</f>
        <v>0</v>
      </c>
      <c r="BI577" s="211">
        <f>IF(N577="nulová",J577,0)</f>
        <v>0</v>
      </c>
      <c r="BJ577" s="17" t="s">
        <v>77</v>
      </c>
      <c r="BK577" s="211">
        <f>ROUND(I577*H577,2)</f>
        <v>0</v>
      </c>
      <c r="BL577" s="17" t="s">
        <v>278</v>
      </c>
      <c r="BM577" s="210" t="s">
        <v>1087</v>
      </c>
    </row>
    <row r="578" s="13" customFormat="1">
      <c r="A578" s="13"/>
      <c r="B578" s="217"/>
      <c r="C578" s="218"/>
      <c r="D578" s="219" t="s">
        <v>139</v>
      </c>
      <c r="E578" s="218"/>
      <c r="F578" s="221" t="s">
        <v>847</v>
      </c>
      <c r="G578" s="218"/>
      <c r="H578" s="222">
        <v>23</v>
      </c>
      <c r="I578" s="223"/>
      <c r="J578" s="218"/>
      <c r="K578" s="218"/>
      <c r="L578" s="224"/>
      <c r="M578" s="225"/>
      <c r="N578" s="226"/>
      <c r="O578" s="226"/>
      <c r="P578" s="226"/>
      <c r="Q578" s="226"/>
      <c r="R578" s="226"/>
      <c r="S578" s="226"/>
      <c r="T578" s="22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28" t="s">
        <v>139</v>
      </c>
      <c r="AU578" s="228" t="s">
        <v>79</v>
      </c>
      <c r="AV578" s="13" t="s">
        <v>79</v>
      </c>
      <c r="AW578" s="13" t="s">
        <v>4</v>
      </c>
      <c r="AX578" s="13" t="s">
        <v>77</v>
      </c>
      <c r="AY578" s="228" t="s">
        <v>128</v>
      </c>
    </row>
    <row r="579" s="2" customFormat="1" ht="16.5" customHeight="1">
      <c r="A579" s="38"/>
      <c r="B579" s="39"/>
      <c r="C579" s="239" t="s">
        <v>1088</v>
      </c>
      <c r="D579" s="239" t="s">
        <v>284</v>
      </c>
      <c r="E579" s="240" t="s">
        <v>1089</v>
      </c>
      <c r="F579" s="241" t="s">
        <v>1090</v>
      </c>
      <c r="G579" s="242" t="s">
        <v>134</v>
      </c>
      <c r="H579" s="243">
        <v>3</v>
      </c>
      <c r="I579" s="244"/>
      <c r="J579" s="245">
        <f>ROUND(I579*H579,2)</f>
        <v>0</v>
      </c>
      <c r="K579" s="246"/>
      <c r="L579" s="247"/>
      <c r="M579" s="248" t="s">
        <v>19</v>
      </c>
      <c r="N579" s="249" t="s">
        <v>43</v>
      </c>
      <c r="O579" s="84"/>
      <c r="P579" s="208">
        <f>O579*H579</f>
        <v>0</v>
      </c>
      <c r="Q579" s="208">
        <v>5.0000000000000002E-05</v>
      </c>
      <c r="R579" s="208">
        <f>Q579*H579</f>
        <v>0.00015000000000000001</v>
      </c>
      <c r="S579" s="208">
        <v>0</v>
      </c>
      <c r="T579" s="209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10" t="s">
        <v>1091</v>
      </c>
      <c r="AT579" s="210" t="s">
        <v>284</v>
      </c>
      <c r="AU579" s="210" t="s">
        <v>79</v>
      </c>
      <c r="AY579" s="17" t="s">
        <v>128</v>
      </c>
      <c r="BE579" s="211">
        <f>IF(N579="základní",J579,0)</f>
        <v>0</v>
      </c>
      <c r="BF579" s="211">
        <f>IF(N579="snížená",J579,0)</f>
        <v>0</v>
      </c>
      <c r="BG579" s="211">
        <f>IF(N579="zákl. přenesená",J579,0)</f>
        <v>0</v>
      </c>
      <c r="BH579" s="211">
        <f>IF(N579="sníž. přenesená",J579,0)</f>
        <v>0</v>
      </c>
      <c r="BI579" s="211">
        <f>IF(N579="nulová",J579,0)</f>
        <v>0</v>
      </c>
      <c r="BJ579" s="17" t="s">
        <v>77</v>
      </c>
      <c r="BK579" s="211">
        <f>ROUND(I579*H579,2)</f>
        <v>0</v>
      </c>
      <c r="BL579" s="17" t="s">
        <v>550</v>
      </c>
      <c r="BM579" s="210" t="s">
        <v>1092</v>
      </c>
    </row>
    <row r="580" s="2" customFormat="1" ht="16.5" customHeight="1">
      <c r="A580" s="38"/>
      <c r="B580" s="39"/>
      <c r="C580" s="239" t="s">
        <v>1093</v>
      </c>
      <c r="D580" s="239" t="s">
        <v>284</v>
      </c>
      <c r="E580" s="240" t="s">
        <v>1094</v>
      </c>
      <c r="F580" s="241" t="s">
        <v>1095</v>
      </c>
      <c r="G580" s="242" t="s">
        <v>134</v>
      </c>
      <c r="H580" s="243">
        <v>0.29999999999999999</v>
      </c>
      <c r="I580" s="244"/>
      <c r="J580" s="245">
        <f>ROUND(I580*H580,2)</f>
        <v>0</v>
      </c>
      <c r="K580" s="246"/>
      <c r="L580" s="247"/>
      <c r="M580" s="248" t="s">
        <v>19</v>
      </c>
      <c r="N580" s="249" t="s">
        <v>43</v>
      </c>
      <c r="O580" s="84"/>
      <c r="P580" s="208">
        <f>O580*H580</f>
        <v>0</v>
      </c>
      <c r="Q580" s="208">
        <v>0.00036999999999999999</v>
      </c>
      <c r="R580" s="208">
        <f>Q580*H580</f>
        <v>0.00011099999999999999</v>
      </c>
      <c r="S580" s="208">
        <v>0</v>
      </c>
      <c r="T580" s="209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10" t="s">
        <v>1091</v>
      </c>
      <c r="AT580" s="210" t="s">
        <v>284</v>
      </c>
      <c r="AU580" s="210" t="s">
        <v>79</v>
      </c>
      <c r="AY580" s="17" t="s">
        <v>128</v>
      </c>
      <c r="BE580" s="211">
        <f>IF(N580="základní",J580,0)</f>
        <v>0</v>
      </c>
      <c r="BF580" s="211">
        <f>IF(N580="snížená",J580,0)</f>
        <v>0</v>
      </c>
      <c r="BG580" s="211">
        <f>IF(N580="zákl. přenesená",J580,0)</f>
        <v>0</v>
      </c>
      <c r="BH580" s="211">
        <f>IF(N580="sníž. přenesená",J580,0)</f>
        <v>0</v>
      </c>
      <c r="BI580" s="211">
        <f>IF(N580="nulová",J580,0)</f>
        <v>0</v>
      </c>
      <c r="BJ580" s="17" t="s">
        <v>77</v>
      </c>
      <c r="BK580" s="211">
        <f>ROUND(I580*H580,2)</f>
        <v>0</v>
      </c>
      <c r="BL580" s="17" t="s">
        <v>550</v>
      </c>
      <c r="BM580" s="210" t="s">
        <v>1096</v>
      </c>
    </row>
    <row r="581" s="2" customFormat="1" ht="16.5" customHeight="1">
      <c r="A581" s="38"/>
      <c r="B581" s="39"/>
      <c r="C581" s="239" t="s">
        <v>1097</v>
      </c>
      <c r="D581" s="239" t="s">
        <v>284</v>
      </c>
      <c r="E581" s="240" t="s">
        <v>1098</v>
      </c>
      <c r="F581" s="241" t="s">
        <v>1099</v>
      </c>
      <c r="G581" s="242" t="s">
        <v>134</v>
      </c>
      <c r="H581" s="243">
        <v>1</v>
      </c>
      <c r="I581" s="244"/>
      <c r="J581" s="245">
        <f>ROUND(I581*H581,2)</f>
        <v>0</v>
      </c>
      <c r="K581" s="246"/>
      <c r="L581" s="247"/>
      <c r="M581" s="248" t="s">
        <v>19</v>
      </c>
      <c r="N581" s="249" t="s">
        <v>43</v>
      </c>
      <c r="O581" s="84"/>
      <c r="P581" s="208">
        <f>O581*H581</f>
        <v>0</v>
      </c>
      <c r="Q581" s="208">
        <v>0.00025000000000000001</v>
      </c>
      <c r="R581" s="208">
        <f>Q581*H581</f>
        <v>0.00025000000000000001</v>
      </c>
      <c r="S581" s="208">
        <v>0</v>
      </c>
      <c r="T581" s="209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10" t="s">
        <v>373</v>
      </c>
      <c r="AT581" s="210" t="s">
        <v>284</v>
      </c>
      <c r="AU581" s="210" t="s">
        <v>79</v>
      </c>
      <c r="AY581" s="17" t="s">
        <v>128</v>
      </c>
      <c r="BE581" s="211">
        <f>IF(N581="základní",J581,0)</f>
        <v>0</v>
      </c>
      <c r="BF581" s="211">
        <f>IF(N581="snížená",J581,0)</f>
        <v>0</v>
      </c>
      <c r="BG581" s="211">
        <f>IF(N581="zákl. přenesená",J581,0)</f>
        <v>0</v>
      </c>
      <c r="BH581" s="211">
        <f>IF(N581="sníž. přenesená",J581,0)</f>
        <v>0</v>
      </c>
      <c r="BI581" s="211">
        <f>IF(N581="nulová",J581,0)</f>
        <v>0</v>
      </c>
      <c r="BJ581" s="17" t="s">
        <v>77</v>
      </c>
      <c r="BK581" s="211">
        <f>ROUND(I581*H581,2)</f>
        <v>0</v>
      </c>
      <c r="BL581" s="17" t="s">
        <v>278</v>
      </c>
      <c r="BM581" s="210" t="s">
        <v>1100</v>
      </c>
    </row>
    <row r="582" s="2" customFormat="1" ht="44.25" customHeight="1">
      <c r="A582" s="38"/>
      <c r="B582" s="39"/>
      <c r="C582" s="198" t="s">
        <v>1101</v>
      </c>
      <c r="D582" s="198" t="s">
        <v>131</v>
      </c>
      <c r="E582" s="199" t="s">
        <v>1102</v>
      </c>
      <c r="F582" s="200" t="s">
        <v>1103</v>
      </c>
      <c r="G582" s="201" t="s">
        <v>134</v>
      </c>
      <c r="H582" s="202">
        <v>1</v>
      </c>
      <c r="I582" s="203"/>
      <c r="J582" s="204">
        <f>ROUND(I582*H582,2)</f>
        <v>0</v>
      </c>
      <c r="K582" s="205"/>
      <c r="L582" s="44"/>
      <c r="M582" s="206" t="s">
        <v>19</v>
      </c>
      <c r="N582" s="207" t="s">
        <v>43</v>
      </c>
      <c r="O582" s="84"/>
      <c r="P582" s="208">
        <f>O582*H582</f>
        <v>0</v>
      </c>
      <c r="Q582" s="208">
        <v>0</v>
      </c>
      <c r="R582" s="208">
        <f>Q582*H582</f>
        <v>0</v>
      </c>
      <c r="S582" s="208">
        <v>0</v>
      </c>
      <c r="T582" s="209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10" t="s">
        <v>278</v>
      </c>
      <c r="AT582" s="210" t="s">
        <v>131</v>
      </c>
      <c r="AU582" s="210" t="s">
        <v>79</v>
      </c>
      <c r="AY582" s="17" t="s">
        <v>128</v>
      </c>
      <c r="BE582" s="211">
        <f>IF(N582="základní",J582,0)</f>
        <v>0</v>
      </c>
      <c r="BF582" s="211">
        <f>IF(N582="snížená",J582,0)</f>
        <v>0</v>
      </c>
      <c r="BG582" s="211">
        <f>IF(N582="zákl. přenesená",J582,0)</f>
        <v>0</v>
      </c>
      <c r="BH582" s="211">
        <f>IF(N582="sníž. přenesená",J582,0)</f>
        <v>0</v>
      </c>
      <c r="BI582" s="211">
        <f>IF(N582="nulová",J582,0)</f>
        <v>0</v>
      </c>
      <c r="BJ582" s="17" t="s">
        <v>77</v>
      </c>
      <c r="BK582" s="211">
        <f>ROUND(I582*H582,2)</f>
        <v>0</v>
      </c>
      <c r="BL582" s="17" t="s">
        <v>278</v>
      </c>
      <c r="BM582" s="210" t="s">
        <v>1104</v>
      </c>
    </row>
    <row r="583" s="2" customFormat="1">
      <c r="A583" s="38"/>
      <c r="B583" s="39"/>
      <c r="C583" s="40"/>
      <c r="D583" s="212" t="s">
        <v>137</v>
      </c>
      <c r="E583" s="40"/>
      <c r="F583" s="213" t="s">
        <v>1105</v>
      </c>
      <c r="G583" s="40"/>
      <c r="H583" s="40"/>
      <c r="I583" s="214"/>
      <c r="J583" s="40"/>
      <c r="K583" s="40"/>
      <c r="L583" s="44"/>
      <c r="M583" s="215"/>
      <c r="N583" s="216"/>
      <c r="O583" s="84"/>
      <c r="P583" s="84"/>
      <c r="Q583" s="84"/>
      <c r="R583" s="84"/>
      <c r="S583" s="84"/>
      <c r="T583" s="85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137</v>
      </c>
      <c r="AU583" s="17" t="s">
        <v>79</v>
      </c>
    </row>
    <row r="584" s="2" customFormat="1" ht="44.25" customHeight="1">
      <c r="A584" s="38"/>
      <c r="B584" s="39"/>
      <c r="C584" s="198" t="s">
        <v>1106</v>
      </c>
      <c r="D584" s="198" t="s">
        <v>131</v>
      </c>
      <c r="E584" s="199" t="s">
        <v>1107</v>
      </c>
      <c r="F584" s="200" t="s">
        <v>1108</v>
      </c>
      <c r="G584" s="201" t="s">
        <v>272</v>
      </c>
      <c r="H584" s="202">
        <v>0.17699999999999999</v>
      </c>
      <c r="I584" s="203"/>
      <c r="J584" s="204">
        <f>ROUND(I584*H584,2)</f>
        <v>0</v>
      </c>
      <c r="K584" s="205"/>
      <c r="L584" s="44"/>
      <c r="M584" s="206" t="s">
        <v>19</v>
      </c>
      <c r="N584" s="207" t="s">
        <v>43</v>
      </c>
      <c r="O584" s="84"/>
      <c r="P584" s="208">
        <f>O584*H584</f>
        <v>0</v>
      </c>
      <c r="Q584" s="208">
        <v>0</v>
      </c>
      <c r="R584" s="208">
        <f>Q584*H584</f>
        <v>0</v>
      </c>
      <c r="S584" s="208">
        <v>0</v>
      </c>
      <c r="T584" s="209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10" t="s">
        <v>278</v>
      </c>
      <c r="AT584" s="210" t="s">
        <v>131</v>
      </c>
      <c r="AU584" s="210" t="s">
        <v>79</v>
      </c>
      <c r="AY584" s="17" t="s">
        <v>128</v>
      </c>
      <c r="BE584" s="211">
        <f>IF(N584="základní",J584,0)</f>
        <v>0</v>
      </c>
      <c r="BF584" s="211">
        <f>IF(N584="snížená",J584,0)</f>
        <v>0</v>
      </c>
      <c r="BG584" s="211">
        <f>IF(N584="zákl. přenesená",J584,0)</f>
        <v>0</v>
      </c>
      <c r="BH584" s="211">
        <f>IF(N584="sníž. přenesená",J584,0)</f>
        <v>0</v>
      </c>
      <c r="BI584" s="211">
        <f>IF(N584="nulová",J584,0)</f>
        <v>0</v>
      </c>
      <c r="BJ584" s="17" t="s">
        <v>77</v>
      </c>
      <c r="BK584" s="211">
        <f>ROUND(I584*H584,2)</f>
        <v>0</v>
      </c>
      <c r="BL584" s="17" t="s">
        <v>278</v>
      </c>
      <c r="BM584" s="210" t="s">
        <v>1109</v>
      </c>
    </row>
    <row r="585" s="2" customFormat="1">
      <c r="A585" s="38"/>
      <c r="B585" s="39"/>
      <c r="C585" s="40"/>
      <c r="D585" s="212" t="s">
        <v>137</v>
      </c>
      <c r="E585" s="40"/>
      <c r="F585" s="213" t="s">
        <v>1110</v>
      </c>
      <c r="G585" s="40"/>
      <c r="H585" s="40"/>
      <c r="I585" s="214"/>
      <c r="J585" s="40"/>
      <c r="K585" s="40"/>
      <c r="L585" s="44"/>
      <c r="M585" s="215"/>
      <c r="N585" s="216"/>
      <c r="O585" s="84"/>
      <c r="P585" s="84"/>
      <c r="Q585" s="84"/>
      <c r="R585" s="84"/>
      <c r="S585" s="84"/>
      <c r="T585" s="85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137</v>
      </c>
      <c r="AU585" s="17" t="s">
        <v>79</v>
      </c>
    </row>
    <row r="586" s="2" customFormat="1" ht="49.05" customHeight="1">
      <c r="A586" s="38"/>
      <c r="B586" s="39"/>
      <c r="C586" s="198" t="s">
        <v>1111</v>
      </c>
      <c r="D586" s="198" t="s">
        <v>131</v>
      </c>
      <c r="E586" s="199" t="s">
        <v>1112</v>
      </c>
      <c r="F586" s="200" t="s">
        <v>1113</v>
      </c>
      <c r="G586" s="201" t="s">
        <v>272</v>
      </c>
      <c r="H586" s="202">
        <v>0.17699999999999999</v>
      </c>
      <c r="I586" s="203"/>
      <c r="J586" s="204">
        <f>ROUND(I586*H586,2)</f>
        <v>0</v>
      </c>
      <c r="K586" s="205"/>
      <c r="L586" s="44"/>
      <c r="M586" s="206" t="s">
        <v>19</v>
      </c>
      <c r="N586" s="207" t="s">
        <v>43</v>
      </c>
      <c r="O586" s="84"/>
      <c r="P586" s="208">
        <f>O586*H586</f>
        <v>0</v>
      </c>
      <c r="Q586" s="208">
        <v>0</v>
      </c>
      <c r="R586" s="208">
        <f>Q586*H586</f>
        <v>0</v>
      </c>
      <c r="S586" s="208">
        <v>0</v>
      </c>
      <c r="T586" s="209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10" t="s">
        <v>278</v>
      </c>
      <c r="AT586" s="210" t="s">
        <v>131</v>
      </c>
      <c r="AU586" s="210" t="s">
        <v>79</v>
      </c>
      <c r="AY586" s="17" t="s">
        <v>128</v>
      </c>
      <c r="BE586" s="211">
        <f>IF(N586="základní",J586,0)</f>
        <v>0</v>
      </c>
      <c r="BF586" s="211">
        <f>IF(N586="snížená",J586,0)</f>
        <v>0</v>
      </c>
      <c r="BG586" s="211">
        <f>IF(N586="zákl. přenesená",J586,0)</f>
        <v>0</v>
      </c>
      <c r="BH586" s="211">
        <f>IF(N586="sníž. přenesená",J586,0)</f>
        <v>0</v>
      </c>
      <c r="BI586" s="211">
        <f>IF(N586="nulová",J586,0)</f>
        <v>0</v>
      </c>
      <c r="BJ586" s="17" t="s">
        <v>77</v>
      </c>
      <c r="BK586" s="211">
        <f>ROUND(I586*H586,2)</f>
        <v>0</v>
      </c>
      <c r="BL586" s="17" t="s">
        <v>278</v>
      </c>
      <c r="BM586" s="210" t="s">
        <v>1114</v>
      </c>
    </row>
    <row r="587" s="2" customFormat="1">
      <c r="A587" s="38"/>
      <c r="B587" s="39"/>
      <c r="C587" s="40"/>
      <c r="D587" s="212" t="s">
        <v>137</v>
      </c>
      <c r="E587" s="40"/>
      <c r="F587" s="213" t="s">
        <v>1115</v>
      </c>
      <c r="G587" s="40"/>
      <c r="H587" s="40"/>
      <c r="I587" s="214"/>
      <c r="J587" s="40"/>
      <c r="K587" s="40"/>
      <c r="L587" s="44"/>
      <c r="M587" s="215"/>
      <c r="N587" s="216"/>
      <c r="O587" s="84"/>
      <c r="P587" s="84"/>
      <c r="Q587" s="84"/>
      <c r="R587" s="84"/>
      <c r="S587" s="84"/>
      <c r="T587" s="85"/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T587" s="17" t="s">
        <v>137</v>
      </c>
      <c r="AU587" s="17" t="s">
        <v>79</v>
      </c>
    </row>
    <row r="588" s="12" customFormat="1" ht="22.8" customHeight="1">
      <c r="A588" s="12"/>
      <c r="B588" s="182"/>
      <c r="C588" s="183"/>
      <c r="D588" s="184" t="s">
        <v>71</v>
      </c>
      <c r="E588" s="196" t="s">
        <v>1116</v>
      </c>
      <c r="F588" s="196" t="s">
        <v>1117</v>
      </c>
      <c r="G588" s="183"/>
      <c r="H588" s="183"/>
      <c r="I588" s="186"/>
      <c r="J588" s="197">
        <f>BK588</f>
        <v>0</v>
      </c>
      <c r="K588" s="183"/>
      <c r="L588" s="188"/>
      <c r="M588" s="189"/>
      <c r="N588" s="190"/>
      <c r="O588" s="190"/>
      <c r="P588" s="191">
        <f>SUM(P589:P607)</f>
        <v>0</v>
      </c>
      <c r="Q588" s="190"/>
      <c r="R588" s="191">
        <f>SUM(R589:R607)</f>
        <v>0.010563832</v>
      </c>
      <c r="S588" s="190"/>
      <c r="T588" s="192">
        <f>SUM(T589:T607)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193" t="s">
        <v>79</v>
      </c>
      <c r="AT588" s="194" t="s">
        <v>71</v>
      </c>
      <c r="AU588" s="194" t="s">
        <v>77</v>
      </c>
      <c r="AY588" s="193" t="s">
        <v>128</v>
      </c>
      <c r="BK588" s="195">
        <f>SUM(BK589:BK607)</f>
        <v>0</v>
      </c>
    </row>
    <row r="589" s="2" customFormat="1" ht="24.15" customHeight="1">
      <c r="A589" s="38"/>
      <c r="B589" s="39"/>
      <c r="C589" s="198" t="s">
        <v>1118</v>
      </c>
      <c r="D589" s="198" t="s">
        <v>131</v>
      </c>
      <c r="E589" s="199" t="s">
        <v>1119</v>
      </c>
      <c r="F589" s="200" t="s">
        <v>1120</v>
      </c>
      <c r="G589" s="201" t="s">
        <v>134</v>
      </c>
      <c r="H589" s="202">
        <v>1</v>
      </c>
      <c r="I589" s="203"/>
      <c r="J589" s="204">
        <f>ROUND(I589*H589,2)</f>
        <v>0</v>
      </c>
      <c r="K589" s="205"/>
      <c r="L589" s="44"/>
      <c r="M589" s="206" t="s">
        <v>19</v>
      </c>
      <c r="N589" s="207" t="s">
        <v>43</v>
      </c>
      <c r="O589" s="84"/>
      <c r="P589" s="208">
        <f>O589*H589</f>
        <v>0</v>
      </c>
      <c r="Q589" s="208">
        <v>0</v>
      </c>
      <c r="R589" s="208">
        <f>Q589*H589</f>
        <v>0</v>
      </c>
      <c r="S589" s="208">
        <v>0</v>
      </c>
      <c r="T589" s="209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10" t="s">
        <v>278</v>
      </c>
      <c r="AT589" s="210" t="s">
        <v>131</v>
      </c>
      <c r="AU589" s="210" t="s">
        <v>79</v>
      </c>
      <c r="AY589" s="17" t="s">
        <v>128</v>
      </c>
      <c r="BE589" s="211">
        <f>IF(N589="základní",J589,0)</f>
        <v>0</v>
      </c>
      <c r="BF589" s="211">
        <f>IF(N589="snížená",J589,0)</f>
        <v>0</v>
      </c>
      <c r="BG589" s="211">
        <f>IF(N589="zákl. přenesená",J589,0)</f>
        <v>0</v>
      </c>
      <c r="BH589" s="211">
        <f>IF(N589="sníž. přenesená",J589,0)</f>
        <v>0</v>
      </c>
      <c r="BI589" s="211">
        <f>IF(N589="nulová",J589,0)</f>
        <v>0</v>
      </c>
      <c r="BJ589" s="17" t="s">
        <v>77</v>
      </c>
      <c r="BK589" s="211">
        <f>ROUND(I589*H589,2)</f>
        <v>0</v>
      </c>
      <c r="BL589" s="17" t="s">
        <v>278</v>
      </c>
      <c r="BM589" s="210" t="s">
        <v>1121</v>
      </c>
    </row>
    <row r="590" s="2" customFormat="1">
      <c r="A590" s="38"/>
      <c r="B590" s="39"/>
      <c r="C590" s="40"/>
      <c r="D590" s="212" t="s">
        <v>137</v>
      </c>
      <c r="E590" s="40"/>
      <c r="F590" s="213" t="s">
        <v>1122</v>
      </c>
      <c r="G590" s="40"/>
      <c r="H590" s="40"/>
      <c r="I590" s="214"/>
      <c r="J590" s="40"/>
      <c r="K590" s="40"/>
      <c r="L590" s="44"/>
      <c r="M590" s="215"/>
      <c r="N590" s="216"/>
      <c r="O590" s="84"/>
      <c r="P590" s="84"/>
      <c r="Q590" s="84"/>
      <c r="R590" s="84"/>
      <c r="S590" s="84"/>
      <c r="T590" s="85"/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T590" s="17" t="s">
        <v>137</v>
      </c>
      <c r="AU590" s="17" t="s">
        <v>79</v>
      </c>
    </row>
    <row r="591" s="2" customFormat="1" ht="24.15" customHeight="1">
      <c r="A591" s="38"/>
      <c r="B591" s="39"/>
      <c r="C591" s="239" t="s">
        <v>1123</v>
      </c>
      <c r="D591" s="239" t="s">
        <v>284</v>
      </c>
      <c r="E591" s="240" t="s">
        <v>1124</v>
      </c>
      <c r="F591" s="241" t="s">
        <v>1125</v>
      </c>
      <c r="G591" s="242" t="s">
        <v>134</v>
      </c>
      <c r="H591" s="243">
        <v>1</v>
      </c>
      <c r="I591" s="244"/>
      <c r="J591" s="245">
        <f>ROUND(I591*H591,2)</f>
        <v>0</v>
      </c>
      <c r="K591" s="246"/>
      <c r="L591" s="247"/>
      <c r="M591" s="248" t="s">
        <v>19</v>
      </c>
      <c r="N591" s="249" t="s">
        <v>43</v>
      </c>
      <c r="O591" s="84"/>
      <c r="P591" s="208">
        <f>O591*H591</f>
        <v>0</v>
      </c>
      <c r="Q591" s="208">
        <v>0.0040000000000000001</v>
      </c>
      <c r="R591" s="208">
        <f>Q591*H591</f>
        <v>0.0040000000000000001</v>
      </c>
      <c r="S591" s="208">
        <v>0</v>
      </c>
      <c r="T591" s="209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10" t="s">
        <v>373</v>
      </c>
      <c r="AT591" s="210" t="s">
        <v>284</v>
      </c>
      <c r="AU591" s="210" t="s">
        <v>79</v>
      </c>
      <c r="AY591" s="17" t="s">
        <v>128</v>
      </c>
      <c r="BE591" s="211">
        <f>IF(N591="základní",J591,0)</f>
        <v>0</v>
      </c>
      <c r="BF591" s="211">
        <f>IF(N591="snížená",J591,0)</f>
        <v>0</v>
      </c>
      <c r="BG591" s="211">
        <f>IF(N591="zákl. přenesená",J591,0)</f>
        <v>0</v>
      </c>
      <c r="BH591" s="211">
        <f>IF(N591="sníž. přenesená",J591,0)</f>
        <v>0</v>
      </c>
      <c r="BI591" s="211">
        <f>IF(N591="nulová",J591,0)</f>
        <v>0</v>
      </c>
      <c r="BJ591" s="17" t="s">
        <v>77</v>
      </c>
      <c r="BK591" s="211">
        <f>ROUND(I591*H591,2)</f>
        <v>0</v>
      </c>
      <c r="BL591" s="17" t="s">
        <v>278</v>
      </c>
      <c r="BM591" s="210" t="s">
        <v>1126</v>
      </c>
    </row>
    <row r="592" s="2" customFormat="1">
      <c r="A592" s="38"/>
      <c r="B592" s="39"/>
      <c r="C592" s="40"/>
      <c r="D592" s="219" t="s">
        <v>1059</v>
      </c>
      <c r="E592" s="40"/>
      <c r="F592" s="250" t="s">
        <v>1127</v>
      </c>
      <c r="G592" s="40"/>
      <c r="H592" s="40"/>
      <c r="I592" s="214"/>
      <c r="J592" s="40"/>
      <c r="K592" s="40"/>
      <c r="L592" s="44"/>
      <c r="M592" s="215"/>
      <c r="N592" s="216"/>
      <c r="O592" s="84"/>
      <c r="P592" s="84"/>
      <c r="Q592" s="84"/>
      <c r="R592" s="84"/>
      <c r="S592" s="84"/>
      <c r="T592" s="85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1059</v>
      </c>
      <c r="AU592" s="17" t="s">
        <v>79</v>
      </c>
    </row>
    <row r="593" s="2" customFormat="1" ht="24.15" customHeight="1">
      <c r="A593" s="38"/>
      <c r="B593" s="39"/>
      <c r="C593" s="198" t="s">
        <v>1128</v>
      </c>
      <c r="D593" s="198" t="s">
        <v>131</v>
      </c>
      <c r="E593" s="199" t="s">
        <v>1129</v>
      </c>
      <c r="F593" s="200" t="s">
        <v>1130</v>
      </c>
      <c r="G593" s="201" t="s">
        <v>134</v>
      </c>
      <c r="H593" s="202">
        <v>3</v>
      </c>
      <c r="I593" s="203"/>
      <c r="J593" s="204">
        <f>ROUND(I593*H593,2)</f>
        <v>0</v>
      </c>
      <c r="K593" s="205"/>
      <c r="L593" s="44"/>
      <c r="M593" s="206" t="s">
        <v>19</v>
      </c>
      <c r="N593" s="207" t="s">
        <v>43</v>
      </c>
      <c r="O593" s="84"/>
      <c r="P593" s="208">
        <f>O593*H593</f>
        <v>0</v>
      </c>
      <c r="Q593" s="208">
        <v>0</v>
      </c>
      <c r="R593" s="208">
        <f>Q593*H593</f>
        <v>0</v>
      </c>
      <c r="S593" s="208">
        <v>0</v>
      </c>
      <c r="T593" s="209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10" t="s">
        <v>278</v>
      </c>
      <c r="AT593" s="210" t="s">
        <v>131</v>
      </c>
      <c r="AU593" s="210" t="s">
        <v>79</v>
      </c>
      <c r="AY593" s="17" t="s">
        <v>128</v>
      </c>
      <c r="BE593" s="211">
        <f>IF(N593="základní",J593,0)</f>
        <v>0</v>
      </c>
      <c r="BF593" s="211">
        <f>IF(N593="snížená",J593,0)</f>
        <v>0</v>
      </c>
      <c r="BG593" s="211">
        <f>IF(N593="zákl. přenesená",J593,0)</f>
        <v>0</v>
      </c>
      <c r="BH593" s="211">
        <f>IF(N593="sníž. přenesená",J593,0)</f>
        <v>0</v>
      </c>
      <c r="BI593" s="211">
        <f>IF(N593="nulová",J593,0)</f>
        <v>0</v>
      </c>
      <c r="BJ593" s="17" t="s">
        <v>77</v>
      </c>
      <c r="BK593" s="211">
        <f>ROUND(I593*H593,2)</f>
        <v>0</v>
      </c>
      <c r="BL593" s="17" t="s">
        <v>278</v>
      </c>
      <c r="BM593" s="210" t="s">
        <v>1131</v>
      </c>
    </row>
    <row r="594" s="2" customFormat="1">
      <c r="A594" s="38"/>
      <c r="B594" s="39"/>
      <c r="C594" s="40"/>
      <c r="D594" s="212" t="s">
        <v>137</v>
      </c>
      <c r="E594" s="40"/>
      <c r="F594" s="213" t="s">
        <v>1132</v>
      </c>
      <c r="G594" s="40"/>
      <c r="H594" s="40"/>
      <c r="I594" s="214"/>
      <c r="J594" s="40"/>
      <c r="K594" s="40"/>
      <c r="L594" s="44"/>
      <c r="M594" s="215"/>
      <c r="N594" s="216"/>
      <c r="O594" s="84"/>
      <c r="P594" s="84"/>
      <c r="Q594" s="84"/>
      <c r="R594" s="84"/>
      <c r="S594" s="84"/>
      <c r="T594" s="85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137</v>
      </c>
      <c r="AU594" s="17" t="s">
        <v>79</v>
      </c>
    </row>
    <row r="595" s="2" customFormat="1" ht="21.75" customHeight="1">
      <c r="A595" s="38"/>
      <c r="B595" s="39"/>
      <c r="C595" s="239" t="s">
        <v>1133</v>
      </c>
      <c r="D595" s="239" t="s">
        <v>284</v>
      </c>
      <c r="E595" s="240" t="s">
        <v>1134</v>
      </c>
      <c r="F595" s="241" t="s">
        <v>1135</v>
      </c>
      <c r="G595" s="242" t="s">
        <v>134</v>
      </c>
      <c r="H595" s="243">
        <v>3</v>
      </c>
      <c r="I595" s="244"/>
      <c r="J595" s="245">
        <f>ROUND(I595*H595,2)</f>
        <v>0</v>
      </c>
      <c r="K595" s="246"/>
      <c r="L595" s="247"/>
      <c r="M595" s="248" t="s">
        <v>19</v>
      </c>
      <c r="N595" s="249" t="s">
        <v>43</v>
      </c>
      <c r="O595" s="84"/>
      <c r="P595" s="208">
        <f>O595*H595</f>
        <v>0</v>
      </c>
      <c r="Q595" s="208">
        <v>0.00020000000000000001</v>
      </c>
      <c r="R595" s="208">
        <f>Q595*H595</f>
        <v>0.00060000000000000006</v>
      </c>
      <c r="S595" s="208">
        <v>0</v>
      </c>
      <c r="T595" s="209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10" t="s">
        <v>373</v>
      </c>
      <c r="AT595" s="210" t="s">
        <v>284</v>
      </c>
      <c r="AU595" s="210" t="s">
        <v>79</v>
      </c>
      <c r="AY595" s="17" t="s">
        <v>128</v>
      </c>
      <c r="BE595" s="211">
        <f>IF(N595="základní",J595,0)</f>
        <v>0</v>
      </c>
      <c r="BF595" s="211">
        <f>IF(N595="snížená",J595,0)</f>
        <v>0</v>
      </c>
      <c r="BG595" s="211">
        <f>IF(N595="zákl. přenesená",J595,0)</f>
        <v>0</v>
      </c>
      <c r="BH595" s="211">
        <f>IF(N595="sníž. přenesená",J595,0)</f>
        <v>0</v>
      </c>
      <c r="BI595" s="211">
        <f>IF(N595="nulová",J595,0)</f>
        <v>0</v>
      </c>
      <c r="BJ595" s="17" t="s">
        <v>77</v>
      </c>
      <c r="BK595" s="211">
        <f>ROUND(I595*H595,2)</f>
        <v>0</v>
      </c>
      <c r="BL595" s="17" t="s">
        <v>278</v>
      </c>
      <c r="BM595" s="210" t="s">
        <v>1136</v>
      </c>
    </row>
    <row r="596" s="2" customFormat="1" ht="24.15" customHeight="1">
      <c r="A596" s="38"/>
      <c r="B596" s="39"/>
      <c r="C596" s="198" t="s">
        <v>1137</v>
      </c>
      <c r="D596" s="198" t="s">
        <v>131</v>
      </c>
      <c r="E596" s="199" t="s">
        <v>1138</v>
      </c>
      <c r="F596" s="200" t="s">
        <v>1139</v>
      </c>
      <c r="G596" s="201" t="s">
        <v>161</v>
      </c>
      <c r="H596" s="202">
        <v>4.2000000000000002</v>
      </c>
      <c r="I596" s="203"/>
      <c r="J596" s="204">
        <f>ROUND(I596*H596,2)</f>
        <v>0</v>
      </c>
      <c r="K596" s="205"/>
      <c r="L596" s="44"/>
      <c r="M596" s="206" t="s">
        <v>19</v>
      </c>
      <c r="N596" s="207" t="s">
        <v>43</v>
      </c>
      <c r="O596" s="84"/>
      <c r="P596" s="208">
        <f>O596*H596</f>
        <v>0</v>
      </c>
      <c r="Q596" s="208">
        <v>0</v>
      </c>
      <c r="R596" s="208">
        <f>Q596*H596</f>
        <v>0</v>
      </c>
      <c r="S596" s="208">
        <v>0</v>
      </c>
      <c r="T596" s="209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10" t="s">
        <v>278</v>
      </c>
      <c r="AT596" s="210" t="s">
        <v>131</v>
      </c>
      <c r="AU596" s="210" t="s">
        <v>79</v>
      </c>
      <c r="AY596" s="17" t="s">
        <v>128</v>
      </c>
      <c r="BE596" s="211">
        <f>IF(N596="základní",J596,0)</f>
        <v>0</v>
      </c>
      <c r="BF596" s="211">
        <f>IF(N596="snížená",J596,0)</f>
        <v>0</v>
      </c>
      <c r="BG596" s="211">
        <f>IF(N596="zákl. přenesená",J596,0)</f>
        <v>0</v>
      </c>
      <c r="BH596" s="211">
        <f>IF(N596="sníž. přenesená",J596,0)</f>
        <v>0</v>
      </c>
      <c r="BI596" s="211">
        <f>IF(N596="nulová",J596,0)</f>
        <v>0</v>
      </c>
      <c r="BJ596" s="17" t="s">
        <v>77</v>
      </c>
      <c r="BK596" s="211">
        <f>ROUND(I596*H596,2)</f>
        <v>0</v>
      </c>
      <c r="BL596" s="17" t="s">
        <v>278</v>
      </c>
      <c r="BM596" s="210" t="s">
        <v>1140</v>
      </c>
    </row>
    <row r="597" s="2" customFormat="1">
      <c r="A597" s="38"/>
      <c r="B597" s="39"/>
      <c r="C597" s="40"/>
      <c r="D597" s="212" t="s">
        <v>137</v>
      </c>
      <c r="E597" s="40"/>
      <c r="F597" s="213" t="s">
        <v>1141</v>
      </c>
      <c r="G597" s="40"/>
      <c r="H597" s="40"/>
      <c r="I597" s="214"/>
      <c r="J597" s="40"/>
      <c r="K597" s="40"/>
      <c r="L597" s="44"/>
      <c r="M597" s="215"/>
      <c r="N597" s="216"/>
      <c r="O597" s="84"/>
      <c r="P597" s="84"/>
      <c r="Q597" s="84"/>
      <c r="R597" s="84"/>
      <c r="S597" s="84"/>
      <c r="T597" s="85"/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T597" s="17" t="s">
        <v>137</v>
      </c>
      <c r="AU597" s="17" t="s">
        <v>79</v>
      </c>
    </row>
    <row r="598" s="2" customFormat="1" ht="16.5" customHeight="1">
      <c r="A598" s="38"/>
      <c r="B598" s="39"/>
      <c r="C598" s="239" t="s">
        <v>1142</v>
      </c>
      <c r="D598" s="239" t="s">
        <v>284</v>
      </c>
      <c r="E598" s="240" t="s">
        <v>1143</v>
      </c>
      <c r="F598" s="241" t="s">
        <v>1144</v>
      </c>
      <c r="G598" s="242" t="s">
        <v>161</v>
      </c>
      <c r="H598" s="243">
        <v>5.04</v>
      </c>
      <c r="I598" s="244"/>
      <c r="J598" s="245">
        <f>ROUND(I598*H598,2)</f>
        <v>0</v>
      </c>
      <c r="K598" s="246"/>
      <c r="L598" s="247"/>
      <c r="M598" s="248" t="s">
        <v>19</v>
      </c>
      <c r="N598" s="249" t="s">
        <v>43</v>
      </c>
      <c r="O598" s="84"/>
      <c r="P598" s="208">
        <f>O598*H598</f>
        <v>0</v>
      </c>
      <c r="Q598" s="208">
        <v>0.00069999999999999999</v>
      </c>
      <c r="R598" s="208">
        <f>Q598*H598</f>
        <v>0.0035279999999999999</v>
      </c>
      <c r="S598" s="208">
        <v>0</v>
      </c>
      <c r="T598" s="209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10" t="s">
        <v>373</v>
      </c>
      <c r="AT598" s="210" t="s">
        <v>284</v>
      </c>
      <c r="AU598" s="210" t="s">
        <v>79</v>
      </c>
      <c r="AY598" s="17" t="s">
        <v>128</v>
      </c>
      <c r="BE598" s="211">
        <f>IF(N598="základní",J598,0)</f>
        <v>0</v>
      </c>
      <c r="BF598" s="211">
        <f>IF(N598="snížená",J598,0)</f>
        <v>0</v>
      </c>
      <c r="BG598" s="211">
        <f>IF(N598="zákl. přenesená",J598,0)</f>
        <v>0</v>
      </c>
      <c r="BH598" s="211">
        <f>IF(N598="sníž. přenesená",J598,0)</f>
        <v>0</v>
      </c>
      <c r="BI598" s="211">
        <f>IF(N598="nulová",J598,0)</f>
        <v>0</v>
      </c>
      <c r="BJ598" s="17" t="s">
        <v>77</v>
      </c>
      <c r="BK598" s="211">
        <f>ROUND(I598*H598,2)</f>
        <v>0</v>
      </c>
      <c r="BL598" s="17" t="s">
        <v>278</v>
      </c>
      <c r="BM598" s="210" t="s">
        <v>1145</v>
      </c>
    </row>
    <row r="599" s="13" customFormat="1">
      <c r="A599" s="13"/>
      <c r="B599" s="217"/>
      <c r="C599" s="218"/>
      <c r="D599" s="219" t="s">
        <v>139</v>
      </c>
      <c r="E599" s="218"/>
      <c r="F599" s="221" t="s">
        <v>1146</v>
      </c>
      <c r="G599" s="218"/>
      <c r="H599" s="222">
        <v>5.04</v>
      </c>
      <c r="I599" s="223"/>
      <c r="J599" s="218"/>
      <c r="K599" s="218"/>
      <c r="L599" s="224"/>
      <c r="M599" s="225"/>
      <c r="N599" s="226"/>
      <c r="O599" s="226"/>
      <c r="P599" s="226"/>
      <c r="Q599" s="226"/>
      <c r="R599" s="226"/>
      <c r="S599" s="226"/>
      <c r="T599" s="227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28" t="s">
        <v>139</v>
      </c>
      <c r="AU599" s="228" t="s">
        <v>79</v>
      </c>
      <c r="AV599" s="13" t="s">
        <v>79</v>
      </c>
      <c r="AW599" s="13" t="s">
        <v>4</v>
      </c>
      <c r="AX599" s="13" t="s">
        <v>77</v>
      </c>
      <c r="AY599" s="228" t="s">
        <v>128</v>
      </c>
    </row>
    <row r="600" s="2" customFormat="1" ht="37.8" customHeight="1">
      <c r="A600" s="38"/>
      <c r="B600" s="39"/>
      <c r="C600" s="198" t="s">
        <v>1147</v>
      </c>
      <c r="D600" s="198" t="s">
        <v>131</v>
      </c>
      <c r="E600" s="199" t="s">
        <v>1148</v>
      </c>
      <c r="F600" s="200" t="s">
        <v>1149</v>
      </c>
      <c r="G600" s="201" t="s">
        <v>161</v>
      </c>
      <c r="H600" s="202">
        <v>4.2000000000000002</v>
      </c>
      <c r="I600" s="203"/>
      <c r="J600" s="204">
        <f>ROUND(I600*H600,2)</f>
        <v>0</v>
      </c>
      <c r="K600" s="205"/>
      <c r="L600" s="44"/>
      <c r="M600" s="206" t="s">
        <v>19</v>
      </c>
      <c r="N600" s="207" t="s">
        <v>43</v>
      </c>
      <c r="O600" s="84"/>
      <c r="P600" s="208">
        <f>O600*H600</f>
        <v>0</v>
      </c>
      <c r="Q600" s="208">
        <v>0.00057996000000000002</v>
      </c>
      <c r="R600" s="208">
        <f>Q600*H600</f>
        <v>0.0024358320000000002</v>
      </c>
      <c r="S600" s="208">
        <v>0</v>
      </c>
      <c r="T600" s="209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10" t="s">
        <v>278</v>
      </c>
      <c r="AT600" s="210" t="s">
        <v>131</v>
      </c>
      <c r="AU600" s="210" t="s">
        <v>79</v>
      </c>
      <c r="AY600" s="17" t="s">
        <v>128</v>
      </c>
      <c r="BE600" s="211">
        <f>IF(N600="základní",J600,0)</f>
        <v>0</v>
      </c>
      <c r="BF600" s="211">
        <f>IF(N600="snížená",J600,0)</f>
        <v>0</v>
      </c>
      <c r="BG600" s="211">
        <f>IF(N600="zákl. přenesená",J600,0)</f>
        <v>0</v>
      </c>
      <c r="BH600" s="211">
        <f>IF(N600="sníž. přenesená",J600,0)</f>
        <v>0</v>
      </c>
      <c r="BI600" s="211">
        <f>IF(N600="nulová",J600,0)</f>
        <v>0</v>
      </c>
      <c r="BJ600" s="17" t="s">
        <v>77</v>
      </c>
      <c r="BK600" s="211">
        <f>ROUND(I600*H600,2)</f>
        <v>0</v>
      </c>
      <c r="BL600" s="17" t="s">
        <v>278</v>
      </c>
      <c r="BM600" s="210" t="s">
        <v>1150</v>
      </c>
    </row>
    <row r="601" s="2" customFormat="1">
      <c r="A601" s="38"/>
      <c r="B601" s="39"/>
      <c r="C601" s="40"/>
      <c r="D601" s="212" t="s">
        <v>137</v>
      </c>
      <c r="E601" s="40"/>
      <c r="F601" s="213" t="s">
        <v>1151</v>
      </c>
      <c r="G601" s="40"/>
      <c r="H601" s="40"/>
      <c r="I601" s="214"/>
      <c r="J601" s="40"/>
      <c r="K601" s="40"/>
      <c r="L601" s="44"/>
      <c r="M601" s="215"/>
      <c r="N601" s="216"/>
      <c r="O601" s="84"/>
      <c r="P601" s="84"/>
      <c r="Q601" s="84"/>
      <c r="R601" s="84"/>
      <c r="S601" s="84"/>
      <c r="T601" s="85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137</v>
      </c>
      <c r="AU601" s="17" t="s">
        <v>79</v>
      </c>
    </row>
    <row r="602" s="2" customFormat="1" ht="24.15" customHeight="1">
      <c r="A602" s="38"/>
      <c r="B602" s="39"/>
      <c r="C602" s="198" t="s">
        <v>1152</v>
      </c>
      <c r="D602" s="198" t="s">
        <v>131</v>
      </c>
      <c r="E602" s="199" t="s">
        <v>1153</v>
      </c>
      <c r="F602" s="200" t="s">
        <v>1154</v>
      </c>
      <c r="G602" s="201" t="s">
        <v>134</v>
      </c>
      <c r="H602" s="202">
        <v>2</v>
      </c>
      <c r="I602" s="203"/>
      <c r="J602" s="204">
        <f>ROUND(I602*H602,2)</f>
        <v>0</v>
      </c>
      <c r="K602" s="205"/>
      <c r="L602" s="44"/>
      <c r="M602" s="206" t="s">
        <v>19</v>
      </c>
      <c r="N602" s="207" t="s">
        <v>43</v>
      </c>
      <c r="O602" s="84"/>
      <c r="P602" s="208">
        <f>O602*H602</f>
        <v>0</v>
      </c>
      <c r="Q602" s="208">
        <v>0</v>
      </c>
      <c r="R602" s="208">
        <f>Q602*H602</f>
        <v>0</v>
      </c>
      <c r="S602" s="208">
        <v>0</v>
      </c>
      <c r="T602" s="209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10" t="s">
        <v>278</v>
      </c>
      <c r="AT602" s="210" t="s">
        <v>131</v>
      </c>
      <c r="AU602" s="210" t="s">
        <v>79</v>
      </c>
      <c r="AY602" s="17" t="s">
        <v>128</v>
      </c>
      <c r="BE602" s="211">
        <f>IF(N602="základní",J602,0)</f>
        <v>0</v>
      </c>
      <c r="BF602" s="211">
        <f>IF(N602="snížená",J602,0)</f>
        <v>0</v>
      </c>
      <c r="BG602" s="211">
        <f>IF(N602="zákl. přenesená",J602,0)</f>
        <v>0</v>
      </c>
      <c r="BH602" s="211">
        <f>IF(N602="sníž. přenesená",J602,0)</f>
        <v>0</v>
      </c>
      <c r="BI602" s="211">
        <f>IF(N602="nulová",J602,0)</f>
        <v>0</v>
      </c>
      <c r="BJ602" s="17" t="s">
        <v>77</v>
      </c>
      <c r="BK602" s="211">
        <f>ROUND(I602*H602,2)</f>
        <v>0</v>
      </c>
      <c r="BL602" s="17" t="s">
        <v>278</v>
      </c>
      <c r="BM602" s="210" t="s">
        <v>1155</v>
      </c>
    </row>
    <row r="603" s="2" customFormat="1">
      <c r="A603" s="38"/>
      <c r="B603" s="39"/>
      <c r="C603" s="40"/>
      <c r="D603" s="212" t="s">
        <v>137</v>
      </c>
      <c r="E603" s="40"/>
      <c r="F603" s="213" t="s">
        <v>1156</v>
      </c>
      <c r="G603" s="40"/>
      <c r="H603" s="40"/>
      <c r="I603" s="214"/>
      <c r="J603" s="40"/>
      <c r="K603" s="40"/>
      <c r="L603" s="44"/>
      <c r="M603" s="215"/>
      <c r="N603" s="216"/>
      <c r="O603" s="84"/>
      <c r="P603" s="84"/>
      <c r="Q603" s="84"/>
      <c r="R603" s="84"/>
      <c r="S603" s="84"/>
      <c r="T603" s="85"/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T603" s="17" t="s">
        <v>137</v>
      </c>
      <c r="AU603" s="17" t="s">
        <v>79</v>
      </c>
    </row>
    <row r="604" s="2" customFormat="1" ht="49.05" customHeight="1">
      <c r="A604" s="38"/>
      <c r="B604" s="39"/>
      <c r="C604" s="198" t="s">
        <v>1157</v>
      </c>
      <c r="D604" s="198" t="s">
        <v>131</v>
      </c>
      <c r="E604" s="199" t="s">
        <v>1158</v>
      </c>
      <c r="F604" s="200" t="s">
        <v>1159</v>
      </c>
      <c r="G604" s="201" t="s">
        <v>272</v>
      </c>
      <c r="H604" s="202">
        <v>0.010999999999999999</v>
      </c>
      <c r="I604" s="203"/>
      <c r="J604" s="204">
        <f>ROUND(I604*H604,2)</f>
        <v>0</v>
      </c>
      <c r="K604" s="205"/>
      <c r="L604" s="44"/>
      <c r="M604" s="206" t="s">
        <v>19</v>
      </c>
      <c r="N604" s="207" t="s">
        <v>43</v>
      </c>
      <c r="O604" s="84"/>
      <c r="P604" s="208">
        <f>O604*H604</f>
        <v>0</v>
      </c>
      <c r="Q604" s="208">
        <v>0</v>
      </c>
      <c r="R604" s="208">
        <f>Q604*H604</f>
        <v>0</v>
      </c>
      <c r="S604" s="208">
        <v>0</v>
      </c>
      <c r="T604" s="209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10" t="s">
        <v>278</v>
      </c>
      <c r="AT604" s="210" t="s">
        <v>131</v>
      </c>
      <c r="AU604" s="210" t="s">
        <v>79</v>
      </c>
      <c r="AY604" s="17" t="s">
        <v>128</v>
      </c>
      <c r="BE604" s="211">
        <f>IF(N604="základní",J604,0)</f>
        <v>0</v>
      </c>
      <c r="BF604" s="211">
        <f>IF(N604="snížená",J604,0)</f>
        <v>0</v>
      </c>
      <c r="BG604" s="211">
        <f>IF(N604="zákl. přenesená",J604,0)</f>
        <v>0</v>
      </c>
      <c r="BH604" s="211">
        <f>IF(N604="sníž. přenesená",J604,0)</f>
        <v>0</v>
      </c>
      <c r="BI604" s="211">
        <f>IF(N604="nulová",J604,0)</f>
        <v>0</v>
      </c>
      <c r="BJ604" s="17" t="s">
        <v>77</v>
      </c>
      <c r="BK604" s="211">
        <f>ROUND(I604*H604,2)</f>
        <v>0</v>
      </c>
      <c r="BL604" s="17" t="s">
        <v>278</v>
      </c>
      <c r="BM604" s="210" t="s">
        <v>1160</v>
      </c>
    </row>
    <row r="605" s="2" customFormat="1">
      <c r="A605" s="38"/>
      <c r="B605" s="39"/>
      <c r="C605" s="40"/>
      <c r="D605" s="212" t="s">
        <v>137</v>
      </c>
      <c r="E605" s="40"/>
      <c r="F605" s="213" t="s">
        <v>1161</v>
      </c>
      <c r="G605" s="40"/>
      <c r="H605" s="40"/>
      <c r="I605" s="214"/>
      <c r="J605" s="40"/>
      <c r="K605" s="40"/>
      <c r="L605" s="44"/>
      <c r="M605" s="215"/>
      <c r="N605" s="216"/>
      <c r="O605" s="84"/>
      <c r="P605" s="84"/>
      <c r="Q605" s="84"/>
      <c r="R605" s="84"/>
      <c r="S605" s="84"/>
      <c r="T605" s="85"/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T605" s="17" t="s">
        <v>137</v>
      </c>
      <c r="AU605" s="17" t="s">
        <v>79</v>
      </c>
    </row>
    <row r="606" s="2" customFormat="1" ht="49.05" customHeight="1">
      <c r="A606" s="38"/>
      <c r="B606" s="39"/>
      <c r="C606" s="198" t="s">
        <v>1162</v>
      </c>
      <c r="D606" s="198" t="s">
        <v>131</v>
      </c>
      <c r="E606" s="199" t="s">
        <v>1163</v>
      </c>
      <c r="F606" s="200" t="s">
        <v>1164</v>
      </c>
      <c r="G606" s="201" t="s">
        <v>272</v>
      </c>
      <c r="H606" s="202">
        <v>0.010999999999999999</v>
      </c>
      <c r="I606" s="203"/>
      <c r="J606" s="204">
        <f>ROUND(I606*H606,2)</f>
        <v>0</v>
      </c>
      <c r="K606" s="205"/>
      <c r="L606" s="44"/>
      <c r="M606" s="206" t="s">
        <v>19</v>
      </c>
      <c r="N606" s="207" t="s">
        <v>43</v>
      </c>
      <c r="O606" s="84"/>
      <c r="P606" s="208">
        <f>O606*H606</f>
        <v>0</v>
      </c>
      <c r="Q606" s="208">
        <v>0</v>
      </c>
      <c r="R606" s="208">
        <f>Q606*H606</f>
        <v>0</v>
      </c>
      <c r="S606" s="208">
        <v>0</v>
      </c>
      <c r="T606" s="209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10" t="s">
        <v>278</v>
      </c>
      <c r="AT606" s="210" t="s">
        <v>131</v>
      </c>
      <c r="AU606" s="210" t="s">
        <v>79</v>
      </c>
      <c r="AY606" s="17" t="s">
        <v>128</v>
      </c>
      <c r="BE606" s="211">
        <f>IF(N606="základní",J606,0)</f>
        <v>0</v>
      </c>
      <c r="BF606" s="211">
        <f>IF(N606="snížená",J606,0)</f>
        <v>0</v>
      </c>
      <c r="BG606" s="211">
        <f>IF(N606="zákl. přenesená",J606,0)</f>
        <v>0</v>
      </c>
      <c r="BH606" s="211">
        <f>IF(N606="sníž. přenesená",J606,0)</f>
        <v>0</v>
      </c>
      <c r="BI606" s="211">
        <f>IF(N606="nulová",J606,0)</f>
        <v>0</v>
      </c>
      <c r="BJ606" s="17" t="s">
        <v>77</v>
      </c>
      <c r="BK606" s="211">
        <f>ROUND(I606*H606,2)</f>
        <v>0</v>
      </c>
      <c r="BL606" s="17" t="s">
        <v>278</v>
      </c>
      <c r="BM606" s="210" t="s">
        <v>1165</v>
      </c>
    </row>
    <row r="607" s="2" customFormat="1">
      <c r="A607" s="38"/>
      <c r="B607" s="39"/>
      <c r="C607" s="40"/>
      <c r="D607" s="212" t="s">
        <v>137</v>
      </c>
      <c r="E607" s="40"/>
      <c r="F607" s="213" t="s">
        <v>1166</v>
      </c>
      <c r="G607" s="40"/>
      <c r="H607" s="40"/>
      <c r="I607" s="214"/>
      <c r="J607" s="40"/>
      <c r="K607" s="40"/>
      <c r="L607" s="44"/>
      <c r="M607" s="215"/>
      <c r="N607" s="216"/>
      <c r="O607" s="84"/>
      <c r="P607" s="84"/>
      <c r="Q607" s="84"/>
      <c r="R607" s="84"/>
      <c r="S607" s="84"/>
      <c r="T607" s="85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137</v>
      </c>
      <c r="AU607" s="17" t="s">
        <v>79</v>
      </c>
    </row>
    <row r="608" s="12" customFormat="1" ht="22.8" customHeight="1">
      <c r="A608" s="12"/>
      <c r="B608" s="182"/>
      <c r="C608" s="183"/>
      <c r="D608" s="184" t="s">
        <v>71</v>
      </c>
      <c r="E608" s="196" t="s">
        <v>1167</v>
      </c>
      <c r="F608" s="196" t="s">
        <v>1168</v>
      </c>
      <c r="G608" s="183"/>
      <c r="H608" s="183"/>
      <c r="I608" s="186"/>
      <c r="J608" s="197">
        <f>BK608</f>
        <v>0</v>
      </c>
      <c r="K608" s="183"/>
      <c r="L608" s="188"/>
      <c r="M608" s="189"/>
      <c r="N608" s="190"/>
      <c r="O608" s="190"/>
      <c r="P608" s="191">
        <f>SUM(P609:P656)</f>
        <v>0</v>
      </c>
      <c r="Q608" s="190"/>
      <c r="R608" s="191">
        <f>SUM(R609:R656)</f>
        <v>0.11384999999999999</v>
      </c>
      <c r="S608" s="190"/>
      <c r="T608" s="192">
        <f>SUM(T609:T656)</f>
        <v>0.0020300000000000001</v>
      </c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R608" s="193" t="s">
        <v>79</v>
      </c>
      <c r="AT608" s="194" t="s">
        <v>71</v>
      </c>
      <c r="AU608" s="194" t="s">
        <v>77</v>
      </c>
      <c r="AY608" s="193" t="s">
        <v>128</v>
      </c>
      <c r="BK608" s="195">
        <f>SUM(BK609:BK656)</f>
        <v>0</v>
      </c>
    </row>
    <row r="609" s="2" customFormat="1" ht="24.15" customHeight="1">
      <c r="A609" s="38"/>
      <c r="B609" s="39"/>
      <c r="C609" s="198" t="s">
        <v>1169</v>
      </c>
      <c r="D609" s="198" t="s">
        <v>131</v>
      </c>
      <c r="E609" s="199" t="s">
        <v>1170</v>
      </c>
      <c r="F609" s="200" t="s">
        <v>1171</v>
      </c>
      <c r="G609" s="201" t="s">
        <v>145</v>
      </c>
      <c r="H609" s="202">
        <v>0.90000000000000002</v>
      </c>
      <c r="I609" s="203"/>
      <c r="J609" s="204">
        <f>ROUND(I609*H609,2)</f>
        <v>0</v>
      </c>
      <c r="K609" s="205"/>
      <c r="L609" s="44"/>
      <c r="M609" s="206" t="s">
        <v>19</v>
      </c>
      <c r="N609" s="207" t="s">
        <v>43</v>
      </c>
      <c r="O609" s="84"/>
      <c r="P609" s="208">
        <f>O609*H609</f>
        <v>0</v>
      </c>
      <c r="Q609" s="208">
        <v>0</v>
      </c>
      <c r="R609" s="208">
        <f>Q609*H609</f>
        <v>0</v>
      </c>
      <c r="S609" s="208">
        <v>0.00069999999999999999</v>
      </c>
      <c r="T609" s="209">
        <f>S609*H609</f>
        <v>0.00063000000000000003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10" t="s">
        <v>278</v>
      </c>
      <c r="AT609" s="210" t="s">
        <v>131</v>
      </c>
      <c r="AU609" s="210" t="s">
        <v>79</v>
      </c>
      <c r="AY609" s="17" t="s">
        <v>128</v>
      </c>
      <c r="BE609" s="211">
        <f>IF(N609="základní",J609,0)</f>
        <v>0</v>
      </c>
      <c r="BF609" s="211">
        <f>IF(N609="snížená",J609,0)</f>
        <v>0</v>
      </c>
      <c r="BG609" s="211">
        <f>IF(N609="zákl. přenesená",J609,0)</f>
        <v>0</v>
      </c>
      <c r="BH609" s="211">
        <f>IF(N609="sníž. přenesená",J609,0)</f>
        <v>0</v>
      </c>
      <c r="BI609" s="211">
        <f>IF(N609="nulová",J609,0)</f>
        <v>0</v>
      </c>
      <c r="BJ609" s="17" t="s">
        <v>77</v>
      </c>
      <c r="BK609" s="211">
        <f>ROUND(I609*H609,2)</f>
        <v>0</v>
      </c>
      <c r="BL609" s="17" t="s">
        <v>278</v>
      </c>
      <c r="BM609" s="210" t="s">
        <v>1172</v>
      </c>
    </row>
    <row r="610" s="2" customFormat="1">
      <c r="A610" s="38"/>
      <c r="B610" s="39"/>
      <c r="C610" s="40"/>
      <c r="D610" s="219" t="s">
        <v>1059</v>
      </c>
      <c r="E610" s="40"/>
      <c r="F610" s="250" t="s">
        <v>1173</v>
      </c>
      <c r="G610" s="40"/>
      <c r="H610" s="40"/>
      <c r="I610" s="214"/>
      <c r="J610" s="40"/>
      <c r="K610" s="40"/>
      <c r="L610" s="44"/>
      <c r="M610" s="215"/>
      <c r="N610" s="216"/>
      <c r="O610" s="84"/>
      <c r="P610" s="84"/>
      <c r="Q610" s="84"/>
      <c r="R610" s="84"/>
      <c r="S610" s="84"/>
      <c r="T610" s="85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1059</v>
      </c>
      <c r="AU610" s="17" t="s">
        <v>79</v>
      </c>
    </row>
    <row r="611" s="13" customFormat="1">
      <c r="A611" s="13"/>
      <c r="B611" s="217"/>
      <c r="C611" s="218"/>
      <c r="D611" s="219" t="s">
        <v>139</v>
      </c>
      <c r="E611" s="220" t="s">
        <v>19</v>
      </c>
      <c r="F611" s="221" t="s">
        <v>1174</v>
      </c>
      <c r="G611" s="218"/>
      <c r="H611" s="222">
        <v>0.90000000000000002</v>
      </c>
      <c r="I611" s="223"/>
      <c r="J611" s="218"/>
      <c r="K611" s="218"/>
      <c r="L611" s="224"/>
      <c r="M611" s="225"/>
      <c r="N611" s="226"/>
      <c r="O611" s="226"/>
      <c r="P611" s="226"/>
      <c r="Q611" s="226"/>
      <c r="R611" s="226"/>
      <c r="S611" s="226"/>
      <c r="T611" s="227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28" t="s">
        <v>139</v>
      </c>
      <c r="AU611" s="228" t="s">
        <v>79</v>
      </c>
      <c r="AV611" s="13" t="s">
        <v>79</v>
      </c>
      <c r="AW611" s="13" t="s">
        <v>33</v>
      </c>
      <c r="AX611" s="13" t="s">
        <v>72</v>
      </c>
      <c r="AY611" s="228" t="s">
        <v>128</v>
      </c>
    </row>
    <row r="612" s="2" customFormat="1" ht="37.8" customHeight="1">
      <c r="A612" s="38"/>
      <c r="B612" s="39"/>
      <c r="C612" s="198" t="s">
        <v>1175</v>
      </c>
      <c r="D612" s="198" t="s">
        <v>131</v>
      </c>
      <c r="E612" s="199" t="s">
        <v>1176</v>
      </c>
      <c r="F612" s="200" t="s">
        <v>1177</v>
      </c>
      <c r="G612" s="201" t="s">
        <v>134</v>
      </c>
      <c r="H612" s="202">
        <v>3</v>
      </c>
      <c r="I612" s="203"/>
      <c r="J612" s="204">
        <f>ROUND(I612*H612,2)</f>
        <v>0</v>
      </c>
      <c r="K612" s="205"/>
      <c r="L612" s="44"/>
      <c r="M612" s="206" t="s">
        <v>19</v>
      </c>
      <c r="N612" s="207" t="s">
        <v>43</v>
      </c>
      <c r="O612" s="84"/>
      <c r="P612" s="208">
        <f>O612*H612</f>
        <v>0</v>
      </c>
      <c r="Q612" s="208">
        <v>0</v>
      </c>
      <c r="R612" s="208">
        <f>Q612*H612</f>
        <v>0</v>
      </c>
      <c r="S612" s="208">
        <v>0</v>
      </c>
      <c r="T612" s="209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10" t="s">
        <v>278</v>
      </c>
      <c r="AT612" s="210" t="s">
        <v>131</v>
      </c>
      <c r="AU612" s="210" t="s">
        <v>79</v>
      </c>
      <c r="AY612" s="17" t="s">
        <v>128</v>
      </c>
      <c r="BE612" s="211">
        <f>IF(N612="základní",J612,0)</f>
        <v>0</v>
      </c>
      <c r="BF612" s="211">
        <f>IF(N612="snížená",J612,0)</f>
        <v>0</v>
      </c>
      <c r="BG612" s="211">
        <f>IF(N612="zákl. přenesená",J612,0)</f>
        <v>0</v>
      </c>
      <c r="BH612" s="211">
        <f>IF(N612="sníž. přenesená",J612,0)</f>
        <v>0</v>
      </c>
      <c r="BI612" s="211">
        <f>IF(N612="nulová",J612,0)</f>
        <v>0</v>
      </c>
      <c r="BJ612" s="17" t="s">
        <v>77</v>
      </c>
      <c r="BK612" s="211">
        <f>ROUND(I612*H612,2)</f>
        <v>0</v>
      </c>
      <c r="BL612" s="17" t="s">
        <v>278</v>
      </c>
      <c r="BM612" s="210" t="s">
        <v>1178</v>
      </c>
    </row>
    <row r="613" s="2" customFormat="1">
      <c r="A613" s="38"/>
      <c r="B613" s="39"/>
      <c r="C613" s="40"/>
      <c r="D613" s="212" t="s">
        <v>137</v>
      </c>
      <c r="E613" s="40"/>
      <c r="F613" s="213" t="s">
        <v>1179</v>
      </c>
      <c r="G613" s="40"/>
      <c r="H613" s="40"/>
      <c r="I613" s="214"/>
      <c r="J613" s="40"/>
      <c r="K613" s="40"/>
      <c r="L613" s="44"/>
      <c r="M613" s="215"/>
      <c r="N613" s="216"/>
      <c r="O613" s="84"/>
      <c r="P613" s="84"/>
      <c r="Q613" s="84"/>
      <c r="R613" s="84"/>
      <c r="S613" s="84"/>
      <c r="T613" s="85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137</v>
      </c>
      <c r="AU613" s="17" t="s">
        <v>79</v>
      </c>
    </row>
    <row r="614" s="2" customFormat="1" ht="24.15" customHeight="1">
      <c r="A614" s="38"/>
      <c r="B614" s="39"/>
      <c r="C614" s="239" t="s">
        <v>1180</v>
      </c>
      <c r="D614" s="239" t="s">
        <v>284</v>
      </c>
      <c r="E614" s="240" t="s">
        <v>1181</v>
      </c>
      <c r="F614" s="241" t="s">
        <v>1182</v>
      </c>
      <c r="G614" s="242" t="s">
        <v>134</v>
      </c>
      <c r="H614" s="243">
        <v>2</v>
      </c>
      <c r="I614" s="244"/>
      <c r="J614" s="245">
        <f>ROUND(I614*H614,2)</f>
        <v>0</v>
      </c>
      <c r="K614" s="246"/>
      <c r="L614" s="247"/>
      <c r="M614" s="248" t="s">
        <v>19</v>
      </c>
      <c r="N614" s="249" t="s">
        <v>43</v>
      </c>
      <c r="O614" s="84"/>
      <c r="P614" s="208">
        <f>O614*H614</f>
        <v>0</v>
      </c>
      <c r="Q614" s="208">
        <v>0.014500000000000001</v>
      </c>
      <c r="R614" s="208">
        <f>Q614*H614</f>
        <v>0.029000000000000001</v>
      </c>
      <c r="S614" s="208">
        <v>0</v>
      </c>
      <c r="T614" s="209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10" t="s">
        <v>373</v>
      </c>
      <c r="AT614" s="210" t="s">
        <v>284</v>
      </c>
      <c r="AU614" s="210" t="s">
        <v>79</v>
      </c>
      <c r="AY614" s="17" t="s">
        <v>128</v>
      </c>
      <c r="BE614" s="211">
        <f>IF(N614="základní",J614,0)</f>
        <v>0</v>
      </c>
      <c r="BF614" s="211">
        <f>IF(N614="snížená",J614,0)</f>
        <v>0</v>
      </c>
      <c r="BG614" s="211">
        <f>IF(N614="zákl. přenesená",J614,0)</f>
        <v>0</v>
      </c>
      <c r="BH614" s="211">
        <f>IF(N614="sníž. přenesená",J614,0)</f>
        <v>0</v>
      </c>
      <c r="BI614" s="211">
        <f>IF(N614="nulová",J614,0)</f>
        <v>0</v>
      </c>
      <c r="BJ614" s="17" t="s">
        <v>77</v>
      </c>
      <c r="BK614" s="211">
        <f>ROUND(I614*H614,2)</f>
        <v>0</v>
      </c>
      <c r="BL614" s="17" t="s">
        <v>278</v>
      </c>
      <c r="BM614" s="210" t="s">
        <v>1183</v>
      </c>
    </row>
    <row r="615" s="13" customFormat="1">
      <c r="A615" s="13"/>
      <c r="B615" s="217"/>
      <c r="C615" s="218"/>
      <c r="D615" s="219" t="s">
        <v>139</v>
      </c>
      <c r="E615" s="220" t="s">
        <v>19</v>
      </c>
      <c r="F615" s="221" t="s">
        <v>1184</v>
      </c>
      <c r="G615" s="218"/>
      <c r="H615" s="222">
        <v>1</v>
      </c>
      <c r="I615" s="223"/>
      <c r="J615" s="218"/>
      <c r="K615" s="218"/>
      <c r="L615" s="224"/>
      <c r="M615" s="225"/>
      <c r="N615" s="226"/>
      <c r="O615" s="226"/>
      <c r="P615" s="226"/>
      <c r="Q615" s="226"/>
      <c r="R615" s="226"/>
      <c r="S615" s="226"/>
      <c r="T615" s="227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28" t="s">
        <v>139</v>
      </c>
      <c r="AU615" s="228" t="s">
        <v>79</v>
      </c>
      <c r="AV615" s="13" t="s">
        <v>79</v>
      </c>
      <c r="AW615" s="13" t="s">
        <v>33</v>
      </c>
      <c r="AX615" s="13" t="s">
        <v>72</v>
      </c>
      <c r="AY615" s="228" t="s">
        <v>128</v>
      </c>
    </row>
    <row r="616" s="13" customFormat="1">
      <c r="A616" s="13"/>
      <c r="B616" s="217"/>
      <c r="C616" s="218"/>
      <c r="D616" s="219" t="s">
        <v>139</v>
      </c>
      <c r="E616" s="220" t="s">
        <v>19</v>
      </c>
      <c r="F616" s="221" t="s">
        <v>1185</v>
      </c>
      <c r="G616" s="218"/>
      <c r="H616" s="222">
        <v>1</v>
      </c>
      <c r="I616" s="223"/>
      <c r="J616" s="218"/>
      <c r="K616" s="218"/>
      <c r="L616" s="224"/>
      <c r="M616" s="225"/>
      <c r="N616" s="226"/>
      <c r="O616" s="226"/>
      <c r="P616" s="226"/>
      <c r="Q616" s="226"/>
      <c r="R616" s="226"/>
      <c r="S616" s="226"/>
      <c r="T616" s="22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28" t="s">
        <v>139</v>
      </c>
      <c r="AU616" s="228" t="s">
        <v>79</v>
      </c>
      <c r="AV616" s="13" t="s">
        <v>79</v>
      </c>
      <c r="AW616" s="13" t="s">
        <v>33</v>
      </c>
      <c r="AX616" s="13" t="s">
        <v>72</v>
      </c>
      <c r="AY616" s="228" t="s">
        <v>128</v>
      </c>
    </row>
    <row r="617" s="2" customFormat="1" ht="24.15" customHeight="1">
      <c r="A617" s="38"/>
      <c r="B617" s="39"/>
      <c r="C617" s="239" t="s">
        <v>1186</v>
      </c>
      <c r="D617" s="239" t="s">
        <v>284</v>
      </c>
      <c r="E617" s="240" t="s">
        <v>1187</v>
      </c>
      <c r="F617" s="241" t="s">
        <v>1188</v>
      </c>
      <c r="G617" s="242" t="s">
        <v>134</v>
      </c>
      <c r="H617" s="243">
        <v>1</v>
      </c>
      <c r="I617" s="244"/>
      <c r="J617" s="245">
        <f>ROUND(I617*H617,2)</f>
        <v>0</v>
      </c>
      <c r="K617" s="246"/>
      <c r="L617" s="247"/>
      <c r="M617" s="248" t="s">
        <v>19</v>
      </c>
      <c r="N617" s="249" t="s">
        <v>43</v>
      </c>
      <c r="O617" s="84"/>
      <c r="P617" s="208">
        <f>O617*H617</f>
        <v>0</v>
      </c>
      <c r="Q617" s="208">
        <v>0.016</v>
      </c>
      <c r="R617" s="208">
        <f>Q617*H617</f>
        <v>0.016</v>
      </c>
      <c r="S617" s="208">
        <v>0</v>
      </c>
      <c r="T617" s="209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10" t="s">
        <v>373</v>
      </c>
      <c r="AT617" s="210" t="s">
        <v>284</v>
      </c>
      <c r="AU617" s="210" t="s">
        <v>79</v>
      </c>
      <c r="AY617" s="17" t="s">
        <v>128</v>
      </c>
      <c r="BE617" s="211">
        <f>IF(N617="základní",J617,0)</f>
        <v>0</v>
      </c>
      <c r="BF617" s="211">
        <f>IF(N617="snížená",J617,0)</f>
        <v>0</v>
      </c>
      <c r="BG617" s="211">
        <f>IF(N617="zákl. přenesená",J617,0)</f>
        <v>0</v>
      </c>
      <c r="BH617" s="211">
        <f>IF(N617="sníž. přenesená",J617,0)</f>
        <v>0</v>
      </c>
      <c r="BI617" s="211">
        <f>IF(N617="nulová",J617,0)</f>
        <v>0</v>
      </c>
      <c r="BJ617" s="17" t="s">
        <v>77</v>
      </c>
      <c r="BK617" s="211">
        <f>ROUND(I617*H617,2)</f>
        <v>0</v>
      </c>
      <c r="BL617" s="17" t="s">
        <v>278</v>
      </c>
      <c r="BM617" s="210" t="s">
        <v>1189</v>
      </c>
    </row>
    <row r="618" s="13" customFormat="1">
      <c r="A618" s="13"/>
      <c r="B618" s="217"/>
      <c r="C618" s="218"/>
      <c r="D618" s="219" t="s">
        <v>139</v>
      </c>
      <c r="E618" s="220" t="s">
        <v>19</v>
      </c>
      <c r="F618" s="221" t="s">
        <v>1190</v>
      </c>
      <c r="G618" s="218"/>
      <c r="H618" s="222">
        <v>1</v>
      </c>
      <c r="I618" s="223"/>
      <c r="J618" s="218"/>
      <c r="K618" s="218"/>
      <c r="L618" s="224"/>
      <c r="M618" s="225"/>
      <c r="N618" s="226"/>
      <c r="O618" s="226"/>
      <c r="P618" s="226"/>
      <c r="Q618" s="226"/>
      <c r="R618" s="226"/>
      <c r="S618" s="226"/>
      <c r="T618" s="227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28" t="s">
        <v>139</v>
      </c>
      <c r="AU618" s="228" t="s">
        <v>79</v>
      </c>
      <c r="AV618" s="13" t="s">
        <v>79</v>
      </c>
      <c r="AW618" s="13" t="s">
        <v>33</v>
      </c>
      <c r="AX618" s="13" t="s">
        <v>72</v>
      </c>
      <c r="AY618" s="228" t="s">
        <v>128</v>
      </c>
    </row>
    <row r="619" s="2" customFormat="1" ht="37.8" customHeight="1">
      <c r="A619" s="38"/>
      <c r="B619" s="39"/>
      <c r="C619" s="198" t="s">
        <v>1191</v>
      </c>
      <c r="D619" s="198" t="s">
        <v>131</v>
      </c>
      <c r="E619" s="199" t="s">
        <v>1192</v>
      </c>
      <c r="F619" s="200" t="s">
        <v>1193</v>
      </c>
      <c r="G619" s="201" t="s">
        <v>134</v>
      </c>
      <c r="H619" s="202">
        <v>1</v>
      </c>
      <c r="I619" s="203"/>
      <c r="J619" s="204">
        <f>ROUND(I619*H619,2)</f>
        <v>0</v>
      </c>
      <c r="K619" s="205"/>
      <c r="L619" s="44"/>
      <c r="M619" s="206" t="s">
        <v>19</v>
      </c>
      <c r="N619" s="207" t="s">
        <v>43</v>
      </c>
      <c r="O619" s="84"/>
      <c r="P619" s="208">
        <f>O619*H619</f>
        <v>0</v>
      </c>
      <c r="Q619" s="208">
        <v>0</v>
      </c>
      <c r="R619" s="208">
        <f>Q619*H619</f>
        <v>0</v>
      </c>
      <c r="S619" s="208">
        <v>0</v>
      </c>
      <c r="T619" s="209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10" t="s">
        <v>278</v>
      </c>
      <c r="AT619" s="210" t="s">
        <v>131</v>
      </c>
      <c r="AU619" s="210" t="s">
        <v>79</v>
      </c>
      <c r="AY619" s="17" t="s">
        <v>128</v>
      </c>
      <c r="BE619" s="211">
        <f>IF(N619="základní",J619,0)</f>
        <v>0</v>
      </c>
      <c r="BF619" s="211">
        <f>IF(N619="snížená",J619,0)</f>
        <v>0</v>
      </c>
      <c r="BG619" s="211">
        <f>IF(N619="zákl. přenesená",J619,0)</f>
        <v>0</v>
      </c>
      <c r="BH619" s="211">
        <f>IF(N619="sníž. přenesená",J619,0)</f>
        <v>0</v>
      </c>
      <c r="BI619" s="211">
        <f>IF(N619="nulová",J619,0)</f>
        <v>0</v>
      </c>
      <c r="BJ619" s="17" t="s">
        <v>77</v>
      </c>
      <c r="BK619" s="211">
        <f>ROUND(I619*H619,2)</f>
        <v>0</v>
      </c>
      <c r="BL619" s="17" t="s">
        <v>278</v>
      </c>
      <c r="BM619" s="210" t="s">
        <v>1194</v>
      </c>
    </row>
    <row r="620" s="2" customFormat="1">
      <c r="A620" s="38"/>
      <c r="B620" s="39"/>
      <c r="C620" s="40"/>
      <c r="D620" s="212" t="s">
        <v>137</v>
      </c>
      <c r="E620" s="40"/>
      <c r="F620" s="213" t="s">
        <v>1195</v>
      </c>
      <c r="G620" s="40"/>
      <c r="H620" s="40"/>
      <c r="I620" s="214"/>
      <c r="J620" s="40"/>
      <c r="K620" s="40"/>
      <c r="L620" s="44"/>
      <c r="M620" s="215"/>
      <c r="N620" s="216"/>
      <c r="O620" s="84"/>
      <c r="P620" s="84"/>
      <c r="Q620" s="84"/>
      <c r="R620" s="84"/>
      <c r="S620" s="84"/>
      <c r="T620" s="85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137</v>
      </c>
      <c r="AU620" s="17" t="s">
        <v>79</v>
      </c>
    </row>
    <row r="621" s="2" customFormat="1" ht="37.8" customHeight="1">
      <c r="A621" s="38"/>
      <c r="B621" s="39"/>
      <c r="C621" s="239" t="s">
        <v>1196</v>
      </c>
      <c r="D621" s="239" t="s">
        <v>284</v>
      </c>
      <c r="E621" s="240" t="s">
        <v>1197</v>
      </c>
      <c r="F621" s="241" t="s">
        <v>1198</v>
      </c>
      <c r="G621" s="242" t="s">
        <v>134</v>
      </c>
      <c r="H621" s="243">
        <v>1</v>
      </c>
      <c r="I621" s="244"/>
      <c r="J621" s="245">
        <f>ROUND(I621*H621,2)</f>
        <v>0</v>
      </c>
      <c r="K621" s="246"/>
      <c r="L621" s="247"/>
      <c r="M621" s="248" t="s">
        <v>19</v>
      </c>
      <c r="N621" s="249" t="s">
        <v>43</v>
      </c>
      <c r="O621" s="84"/>
      <c r="P621" s="208">
        <f>O621*H621</f>
        <v>0</v>
      </c>
      <c r="Q621" s="208">
        <v>0.0608</v>
      </c>
      <c r="R621" s="208">
        <f>Q621*H621</f>
        <v>0.0608</v>
      </c>
      <c r="S621" s="208">
        <v>0</v>
      </c>
      <c r="T621" s="209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10" t="s">
        <v>373</v>
      </c>
      <c r="AT621" s="210" t="s">
        <v>284</v>
      </c>
      <c r="AU621" s="210" t="s">
        <v>79</v>
      </c>
      <c r="AY621" s="17" t="s">
        <v>128</v>
      </c>
      <c r="BE621" s="211">
        <f>IF(N621="základní",J621,0)</f>
        <v>0</v>
      </c>
      <c r="BF621" s="211">
        <f>IF(N621="snížená",J621,0)</f>
        <v>0</v>
      </c>
      <c r="BG621" s="211">
        <f>IF(N621="zákl. přenesená",J621,0)</f>
        <v>0</v>
      </c>
      <c r="BH621" s="211">
        <f>IF(N621="sníž. přenesená",J621,0)</f>
        <v>0</v>
      </c>
      <c r="BI621" s="211">
        <f>IF(N621="nulová",J621,0)</f>
        <v>0</v>
      </c>
      <c r="BJ621" s="17" t="s">
        <v>77</v>
      </c>
      <c r="BK621" s="211">
        <f>ROUND(I621*H621,2)</f>
        <v>0</v>
      </c>
      <c r="BL621" s="17" t="s">
        <v>278</v>
      </c>
      <c r="BM621" s="210" t="s">
        <v>1199</v>
      </c>
    </row>
    <row r="622" s="13" customFormat="1">
      <c r="A622" s="13"/>
      <c r="B622" s="217"/>
      <c r="C622" s="218"/>
      <c r="D622" s="219" t="s">
        <v>139</v>
      </c>
      <c r="E622" s="220" t="s">
        <v>19</v>
      </c>
      <c r="F622" s="221" t="s">
        <v>1200</v>
      </c>
      <c r="G622" s="218"/>
      <c r="H622" s="222">
        <v>1</v>
      </c>
      <c r="I622" s="223"/>
      <c r="J622" s="218"/>
      <c r="K622" s="218"/>
      <c r="L622" s="224"/>
      <c r="M622" s="225"/>
      <c r="N622" s="226"/>
      <c r="O622" s="226"/>
      <c r="P622" s="226"/>
      <c r="Q622" s="226"/>
      <c r="R622" s="226"/>
      <c r="S622" s="226"/>
      <c r="T622" s="227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28" t="s">
        <v>139</v>
      </c>
      <c r="AU622" s="228" t="s">
        <v>79</v>
      </c>
      <c r="AV622" s="13" t="s">
        <v>79</v>
      </c>
      <c r="AW622" s="13" t="s">
        <v>33</v>
      </c>
      <c r="AX622" s="13" t="s">
        <v>72</v>
      </c>
      <c r="AY622" s="228" t="s">
        <v>128</v>
      </c>
    </row>
    <row r="623" s="2" customFormat="1" ht="24.15" customHeight="1">
      <c r="A623" s="38"/>
      <c r="B623" s="39"/>
      <c r="C623" s="198" t="s">
        <v>1201</v>
      </c>
      <c r="D623" s="198" t="s">
        <v>131</v>
      </c>
      <c r="E623" s="199" t="s">
        <v>1202</v>
      </c>
      <c r="F623" s="200" t="s">
        <v>1203</v>
      </c>
      <c r="G623" s="201" t="s">
        <v>134</v>
      </c>
      <c r="H623" s="202">
        <v>3</v>
      </c>
      <c r="I623" s="203"/>
      <c r="J623" s="204">
        <f>ROUND(I623*H623,2)</f>
        <v>0</v>
      </c>
      <c r="K623" s="205"/>
      <c r="L623" s="44"/>
      <c r="M623" s="206" t="s">
        <v>19</v>
      </c>
      <c r="N623" s="207" t="s">
        <v>43</v>
      </c>
      <c r="O623" s="84"/>
      <c r="P623" s="208">
        <f>O623*H623</f>
        <v>0</v>
      </c>
      <c r="Q623" s="208">
        <v>0</v>
      </c>
      <c r="R623" s="208">
        <f>Q623*H623</f>
        <v>0</v>
      </c>
      <c r="S623" s="208">
        <v>0</v>
      </c>
      <c r="T623" s="209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10" t="s">
        <v>278</v>
      </c>
      <c r="AT623" s="210" t="s">
        <v>131</v>
      </c>
      <c r="AU623" s="210" t="s">
        <v>79</v>
      </c>
      <c r="AY623" s="17" t="s">
        <v>128</v>
      </c>
      <c r="BE623" s="211">
        <f>IF(N623="základní",J623,0)</f>
        <v>0</v>
      </c>
      <c r="BF623" s="211">
        <f>IF(N623="snížená",J623,0)</f>
        <v>0</v>
      </c>
      <c r="BG623" s="211">
        <f>IF(N623="zákl. přenesená",J623,0)</f>
        <v>0</v>
      </c>
      <c r="BH623" s="211">
        <f>IF(N623="sníž. přenesená",J623,0)</f>
        <v>0</v>
      </c>
      <c r="BI623" s="211">
        <f>IF(N623="nulová",J623,0)</f>
        <v>0</v>
      </c>
      <c r="BJ623" s="17" t="s">
        <v>77</v>
      </c>
      <c r="BK623" s="211">
        <f>ROUND(I623*H623,2)</f>
        <v>0</v>
      </c>
      <c r="BL623" s="17" t="s">
        <v>278</v>
      </c>
      <c r="BM623" s="210" t="s">
        <v>1204</v>
      </c>
    </row>
    <row r="624" s="2" customFormat="1">
      <c r="A624" s="38"/>
      <c r="B624" s="39"/>
      <c r="C624" s="40"/>
      <c r="D624" s="212" t="s">
        <v>137</v>
      </c>
      <c r="E624" s="40"/>
      <c r="F624" s="213" t="s">
        <v>1205</v>
      </c>
      <c r="G624" s="40"/>
      <c r="H624" s="40"/>
      <c r="I624" s="214"/>
      <c r="J624" s="40"/>
      <c r="K624" s="40"/>
      <c r="L624" s="44"/>
      <c r="M624" s="215"/>
      <c r="N624" s="216"/>
      <c r="O624" s="84"/>
      <c r="P624" s="84"/>
      <c r="Q624" s="84"/>
      <c r="R624" s="84"/>
      <c r="S624" s="84"/>
      <c r="T624" s="85"/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T624" s="17" t="s">
        <v>137</v>
      </c>
      <c r="AU624" s="17" t="s">
        <v>79</v>
      </c>
    </row>
    <row r="625" s="2" customFormat="1" ht="24.15" customHeight="1">
      <c r="A625" s="38"/>
      <c r="B625" s="39"/>
      <c r="C625" s="239" t="s">
        <v>1206</v>
      </c>
      <c r="D625" s="239" t="s">
        <v>284</v>
      </c>
      <c r="E625" s="240" t="s">
        <v>1207</v>
      </c>
      <c r="F625" s="241" t="s">
        <v>1208</v>
      </c>
      <c r="G625" s="242" t="s">
        <v>134</v>
      </c>
      <c r="H625" s="243">
        <v>2</v>
      </c>
      <c r="I625" s="244"/>
      <c r="J625" s="245">
        <f>ROUND(I625*H625,2)</f>
        <v>0</v>
      </c>
      <c r="K625" s="246"/>
      <c r="L625" s="247"/>
      <c r="M625" s="248" t="s">
        <v>19</v>
      </c>
      <c r="N625" s="249" t="s">
        <v>43</v>
      </c>
      <c r="O625" s="84"/>
      <c r="P625" s="208">
        <f>O625*H625</f>
        <v>0</v>
      </c>
      <c r="Q625" s="208">
        <v>0.00014999999999999999</v>
      </c>
      <c r="R625" s="208">
        <f>Q625*H625</f>
        <v>0.00029999999999999997</v>
      </c>
      <c r="S625" s="208">
        <v>0</v>
      </c>
      <c r="T625" s="209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10" t="s">
        <v>373</v>
      </c>
      <c r="AT625" s="210" t="s">
        <v>284</v>
      </c>
      <c r="AU625" s="210" t="s">
        <v>79</v>
      </c>
      <c r="AY625" s="17" t="s">
        <v>128</v>
      </c>
      <c r="BE625" s="211">
        <f>IF(N625="základní",J625,0)</f>
        <v>0</v>
      </c>
      <c r="BF625" s="211">
        <f>IF(N625="snížená",J625,0)</f>
        <v>0</v>
      </c>
      <c r="BG625" s="211">
        <f>IF(N625="zákl. přenesená",J625,0)</f>
        <v>0</v>
      </c>
      <c r="BH625" s="211">
        <f>IF(N625="sníž. přenesená",J625,0)</f>
        <v>0</v>
      </c>
      <c r="BI625" s="211">
        <f>IF(N625="nulová",J625,0)</f>
        <v>0</v>
      </c>
      <c r="BJ625" s="17" t="s">
        <v>77</v>
      </c>
      <c r="BK625" s="211">
        <f>ROUND(I625*H625,2)</f>
        <v>0</v>
      </c>
      <c r="BL625" s="17" t="s">
        <v>278</v>
      </c>
      <c r="BM625" s="210" t="s">
        <v>1209</v>
      </c>
    </row>
    <row r="626" s="13" customFormat="1">
      <c r="A626" s="13"/>
      <c r="B626" s="217"/>
      <c r="C626" s="218"/>
      <c r="D626" s="219" t="s">
        <v>139</v>
      </c>
      <c r="E626" s="220" t="s">
        <v>19</v>
      </c>
      <c r="F626" s="221" t="s">
        <v>1190</v>
      </c>
      <c r="G626" s="218"/>
      <c r="H626" s="222">
        <v>1</v>
      </c>
      <c r="I626" s="223"/>
      <c r="J626" s="218"/>
      <c r="K626" s="218"/>
      <c r="L626" s="224"/>
      <c r="M626" s="225"/>
      <c r="N626" s="226"/>
      <c r="O626" s="226"/>
      <c r="P626" s="226"/>
      <c r="Q626" s="226"/>
      <c r="R626" s="226"/>
      <c r="S626" s="226"/>
      <c r="T626" s="227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28" t="s">
        <v>139</v>
      </c>
      <c r="AU626" s="228" t="s">
        <v>79</v>
      </c>
      <c r="AV626" s="13" t="s">
        <v>79</v>
      </c>
      <c r="AW626" s="13" t="s">
        <v>33</v>
      </c>
      <c r="AX626" s="13" t="s">
        <v>72</v>
      </c>
      <c r="AY626" s="228" t="s">
        <v>128</v>
      </c>
    </row>
    <row r="627" s="13" customFormat="1">
      <c r="A627" s="13"/>
      <c r="B627" s="217"/>
      <c r="C627" s="218"/>
      <c r="D627" s="219" t="s">
        <v>139</v>
      </c>
      <c r="E627" s="220" t="s">
        <v>19</v>
      </c>
      <c r="F627" s="221" t="s">
        <v>1184</v>
      </c>
      <c r="G627" s="218"/>
      <c r="H627" s="222">
        <v>1</v>
      </c>
      <c r="I627" s="223"/>
      <c r="J627" s="218"/>
      <c r="K627" s="218"/>
      <c r="L627" s="224"/>
      <c r="M627" s="225"/>
      <c r="N627" s="226"/>
      <c r="O627" s="226"/>
      <c r="P627" s="226"/>
      <c r="Q627" s="226"/>
      <c r="R627" s="226"/>
      <c r="S627" s="226"/>
      <c r="T627" s="227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28" t="s">
        <v>139</v>
      </c>
      <c r="AU627" s="228" t="s">
        <v>79</v>
      </c>
      <c r="AV627" s="13" t="s">
        <v>79</v>
      </c>
      <c r="AW627" s="13" t="s">
        <v>33</v>
      </c>
      <c r="AX627" s="13" t="s">
        <v>72</v>
      </c>
      <c r="AY627" s="228" t="s">
        <v>128</v>
      </c>
    </row>
    <row r="628" s="2" customFormat="1" ht="24.15" customHeight="1">
      <c r="A628" s="38"/>
      <c r="B628" s="39"/>
      <c r="C628" s="239" t="s">
        <v>1210</v>
      </c>
      <c r="D628" s="239" t="s">
        <v>284</v>
      </c>
      <c r="E628" s="240" t="s">
        <v>1211</v>
      </c>
      <c r="F628" s="241" t="s">
        <v>1212</v>
      </c>
      <c r="G628" s="242" t="s">
        <v>134</v>
      </c>
      <c r="H628" s="243">
        <v>1</v>
      </c>
      <c r="I628" s="244"/>
      <c r="J628" s="245">
        <f>ROUND(I628*H628,2)</f>
        <v>0</v>
      </c>
      <c r="K628" s="246"/>
      <c r="L628" s="247"/>
      <c r="M628" s="248" t="s">
        <v>19</v>
      </c>
      <c r="N628" s="249" t="s">
        <v>43</v>
      </c>
      <c r="O628" s="84"/>
      <c r="P628" s="208">
        <f>O628*H628</f>
        <v>0</v>
      </c>
      <c r="Q628" s="208">
        <v>0.00014999999999999999</v>
      </c>
      <c r="R628" s="208">
        <f>Q628*H628</f>
        <v>0.00014999999999999999</v>
      </c>
      <c r="S628" s="208">
        <v>0</v>
      </c>
      <c r="T628" s="209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10" t="s">
        <v>373</v>
      </c>
      <c r="AT628" s="210" t="s">
        <v>284</v>
      </c>
      <c r="AU628" s="210" t="s">
        <v>79</v>
      </c>
      <c r="AY628" s="17" t="s">
        <v>128</v>
      </c>
      <c r="BE628" s="211">
        <f>IF(N628="základní",J628,0)</f>
        <v>0</v>
      </c>
      <c r="BF628" s="211">
        <f>IF(N628="snížená",J628,0)</f>
        <v>0</v>
      </c>
      <c r="BG628" s="211">
        <f>IF(N628="zákl. přenesená",J628,0)</f>
        <v>0</v>
      </c>
      <c r="BH628" s="211">
        <f>IF(N628="sníž. přenesená",J628,0)</f>
        <v>0</v>
      </c>
      <c r="BI628" s="211">
        <f>IF(N628="nulová",J628,0)</f>
        <v>0</v>
      </c>
      <c r="BJ628" s="17" t="s">
        <v>77</v>
      </c>
      <c r="BK628" s="211">
        <f>ROUND(I628*H628,2)</f>
        <v>0</v>
      </c>
      <c r="BL628" s="17" t="s">
        <v>278</v>
      </c>
      <c r="BM628" s="210" t="s">
        <v>1213</v>
      </c>
    </row>
    <row r="629" s="13" customFormat="1">
      <c r="A629" s="13"/>
      <c r="B629" s="217"/>
      <c r="C629" s="218"/>
      <c r="D629" s="219" t="s">
        <v>139</v>
      </c>
      <c r="E629" s="220" t="s">
        <v>19</v>
      </c>
      <c r="F629" s="221" t="s">
        <v>1185</v>
      </c>
      <c r="G629" s="218"/>
      <c r="H629" s="222">
        <v>1</v>
      </c>
      <c r="I629" s="223"/>
      <c r="J629" s="218"/>
      <c r="K629" s="218"/>
      <c r="L629" s="224"/>
      <c r="M629" s="225"/>
      <c r="N629" s="226"/>
      <c r="O629" s="226"/>
      <c r="P629" s="226"/>
      <c r="Q629" s="226"/>
      <c r="R629" s="226"/>
      <c r="S629" s="226"/>
      <c r="T629" s="227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28" t="s">
        <v>139</v>
      </c>
      <c r="AU629" s="228" t="s">
        <v>79</v>
      </c>
      <c r="AV629" s="13" t="s">
        <v>79</v>
      </c>
      <c r="AW629" s="13" t="s">
        <v>33</v>
      </c>
      <c r="AX629" s="13" t="s">
        <v>72</v>
      </c>
      <c r="AY629" s="228" t="s">
        <v>128</v>
      </c>
    </row>
    <row r="630" s="2" customFormat="1" ht="24.15" customHeight="1">
      <c r="A630" s="38"/>
      <c r="B630" s="39"/>
      <c r="C630" s="239" t="s">
        <v>1214</v>
      </c>
      <c r="D630" s="239" t="s">
        <v>284</v>
      </c>
      <c r="E630" s="240" t="s">
        <v>1207</v>
      </c>
      <c r="F630" s="241" t="s">
        <v>1208</v>
      </c>
      <c r="G630" s="242" t="s">
        <v>134</v>
      </c>
      <c r="H630" s="243">
        <v>2</v>
      </c>
      <c r="I630" s="244"/>
      <c r="J630" s="245">
        <f>ROUND(I630*H630,2)</f>
        <v>0</v>
      </c>
      <c r="K630" s="246"/>
      <c r="L630" s="247"/>
      <c r="M630" s="248" t="s">
        <v>19</v>
      </c>
      <c r="N630" s="249" t="s">
        <v>43</v>
      </c>
      <c r="O630" s="84"/>
      <c r="P630" s="208">
        <f>O630*H630</f>
        <v>0</v>
      </c>
      <c r="Q630" s="208">
        <v>0.00014999999999999999</v>
      </c>
      <c r="R630" s="208">
        <f>Q630*H630</f>
        <v>0.00029999999999999997</v>
      </c>
      <c r="S630" s="208">
        <v>0</v>
      </c>
      <c r="T630" s="209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10" t="s">
        <v>373</v>
      </c>
      <c r="AT630" s="210" t="s">
        <v>284</v>
      </c>
      <c r="AU630" s="210" t="s">
        <v>79</v>
      </c>
      <c r="AY630" s="17" t="s">
        <v>128</v>
      </c>
      <c r="BE630" s="211">
        <f>IF(N630="základní",J630,0)</f>
        <v>0</v>
      </c>
      <c r="BF630" s="211">
        <f>IF(N630="snížená",J630,0)</f>
        <v>0</v>
      </c>
      <c r="BG630" s="211">
        <f>IF(N630="zákl. přenesená",J630,0)</f>
        <v>0</v>
      </c>
      <c r="BH630" s="211">
        <f>IF(N630="sníž. přenesená",J630,0)</f>
        <v>0</v>
      </c>
      <c r="BI630" s="211">
        <f>IF(N630="nulová",J630,0)</f>
        <v>0</v>
      </c>
      <c r="BJ630" s="17" t="s">
        <v>77</v>
      </c>
      <c r="BK630" s="211">
        <f>ROUND(I630*H630,2)</f>
        <v>0</v>
      </c>
      <c r="BL630" s="17" t="s">
        <v>278</v>
      </c>
      <c r="BM630" s="210" t="s">
        <v>1215</v>
      </c>
    </row>
    <row r="631" s="13" customFormat="1">
      <c r="A631" s="13"/>
      <c r="B631" s="217"/>
      <c r="C631" s="218"/>
      <c r="D631" s="219" t="s">
        <v>139</v>
      </c>
      <c r="E631" s="220" t="s">
        <v>19</v>
      </c>
      <c r="F631" s="221" t="s">
        <v>1190</v>
      </c>
      <c r="G631" s="218"/>
      <c r="H631" s="222">
        <v>1</v>
      </c>
      <c r="I631" s="223"/>
      <c r="J631" s="218"/>
      <c r="K631" s="218"/>
      <c r="L631" s="224"/>
      <c r="M631" s="225"/>
      <c r="N631" s="226"/>
      <c r="O631" s="226"/>
      <c r="P631" s="226"/>
      <c r="Q631" s="226"/>
      <c r="R631" s="226"/>
      <c r="S631" s="226"/>
      <c r="T631" s="227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28" t="s">
        <v>139</v>
      </c>
      <c r="AU631" s="228" t="s">
        <v>79</v>
      </c>
      <c r="AV631" s="13" t="s">
        <v>79</v>
      </c>
      <c r="AW631" s="13" t="s">
        <v>33</v>
      </c>
      <c r="AX631" s="13" t="s">
        <v>72</v>
      </c>
      <c r="AY631" s="228" t="s">
        <v>128</v>
      </c>
    </row>
    <row r="632" s="13" customFormat="1">
      <c r="A632" s="13"/>
      <c r="B632" s="217"/>
      <c r="C632" s="218"/>
      <c r="D632" s="219" t="s">
        <v>139</v>
      </c>
      <c r="E632" s="220" t="s">
        <v>19</v>
      </c>
      <c r="F632" s="221" t="s">
        <v>1184</v>
      </c>
      <c r="G632" s="218"/>
      <c r="H632" s="222">
        <v>1</v>
      </c>
      <c r="I632" s="223"/>
      <c r="J632" s="218"/>
      <c r="K632" s="218"/>
      <c r="L632" s="224"/>
      <c r="M632" s="225"/>
      <c r="N632" s="226"/>
      <c r="O632" s="226"/>
      <c r="P632" s="226"/>
      <c r="Q632" s="226"/>
      <c r="R632" s="226"/>
      <c r="S632" s="226"/>
      <c r="T632" s="22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28" t="s">
        <v>139</v>
      </c>
      <c r="AU632" s="228" t="s">
        <v>79</v>
      </c>
      <c r="AV632" s="13" t="s">
        <v>79</v>
      </c>
      <c r="AW632" s="13" t="s">
        <v>33</v>
      </c>
      <c r="AX632" s="13" t="s">
        <v>72</v>
      </c>
      <c r="AY632" s="228" t="s">
        <v>128</v>
      </c>
    </row>
    <row r="633" s="2" customFormat="1" ht="24.15" customHeight="1">
      <c r="A633" s="38"/>
      <c r="B633" s="39"/>
      <c r="C633" s="198" t="s">
        <v>1216</v>
      </c>
      <c r="D633" s="198" t="s">
        <v>131</v>
      </c>
      <c r="E633" s="199" t="s">
        <v>1217</v>
      </c>
      <c r="F633" s="200" t="s">
        <v>1218</v>
      </c>
      <c r="G633" s="201" t="s">
        <v>134</v>
      </c>
      <c r="H633" s="202">
        <v>3</v>
      </c>
      <c r="I633" s="203"/>
      <c r="J633" s="204">
        <f>ROUND(I633*H633,2)</f>
        <v>0</v>
      </c>
      <c r="K633" s="205"/>
      <c r="L633" s="44"/>
      <c r="M633" s="206" t="s">
        <v>19</v>
      </c>
      <c r="N633" s="207" t="s">
        <v>43</v>
      </c>
      <c r="O633" s="84"/>
      <c r="P633" s="208">
        <f>O633*H633</f>
        <v>0</v>
      </c>
      <c r="Q633" s="208">
        <v>0</v>
      </c>
      <c r="R633" s="208">
        <f>Q633*H633</f>
        <v>0</v>
      </c>
      <c r="S633" s="208">
        <v>0</v>
      </c>
      <c r="T633" s="209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10" t="s">
        <v>278</v>
      </c>
      <c r="AT633" s="210" t="s">
        <v>131</v>
      </c>
      <c r="AU633" s="210" t="s">
        <v>79</v>
      </c>
      <c r="AY633" s="17" t="s">
        <v>128</v>
      </c>
      <c r="BE633" s="211">
        <f>IF(N633="základní",J633,0)</f>
        <v>0</v>
      </c>
      <c r="BF633" s="211">
        <f>IF(N633="snížená",J633,0)</f>
        <v>0</v>
      </c>
      <c r="BG633" s="211">
        <f>IF(N633="zákl. přenesená",J633,0)</f>
        <v>0</v>
      </c>
      <c r="BH633" s="211">
        <f>IF(N633="sníž. přenesená",J633,0)</f>
        <v>0</v>
      </c>
      <c r="BI633" s="211">
        <f>IF(N633="nulová",J633,0)</f>
        <v>0</v>
      </c>
      <c r="BJ633" s="17" t="s">
        <v>77</v>
      </c>
      <c r="BK633" s="211">
        <f>ROUND(I633*H633,2)</f>
        <v>0</v>
      </c>
      <c r="BL633" s="17" t="s">
        <v>278</v>
      </c>
      <c r="BM633" s="210" t="s">
        <v>1219</v>
      </c>
    </row>
    <row r="634" s="2" customFormat="1">
      <c r="A634" s="38"/>
      <c r="B634" s="39"/>
      <c r="C634" s="40"/>
      <c r="D634" s="212" t="s">
        <v>137</v>
      </c>
      <c r="E634" s="40"/>
      <c r="F634" s="213" t="s">
        <v>1220</v>
      </c>
      <c r="G634" s="40"/>
      <c r="H634" s="40"/>
      <c r="I634" s="214"/>
      <c r="J634" s="40"/>
      <c r="K634" s="40"/>
      <c r="L634" s="44"/>
      <c r="M634" s="215"/>
      <c r="N634" s="216"/>
      <c r="O634" s="84"/>
      <c r="P634" s="84"/>
      <c r="Q634" s="84"/>
      <c r="R634" s="84"/>
      <c r="S634" s="84"/>
      <c r="T634" s="85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137</v>
      </c>
      <c r="AU634" s="17" t="s">
        <v>79</v>
      </c>
    </row>
    <row r="635" s="2" customFormat="1" ht="16.5" customHeight="1">
      <c r="A635" s="38"/>
      <c r="B635" s="39"/>
      <c r="C635" s="239" t="s">
        <v>1221</v>
      </c>
      <c r="D635" s="239" t="s">
        <v>284</v>
      </c>
      <c r="E635" s="240" t="s">
        <v>1222</v>
      </c>
      <c r="F635" s="241" t="s">
        <v>1223</v>
      </c>
      <c r="G635" s="242" t="s">
        <v>134</v>
      </c>
      <c r="H635" s="243">
        <v>2</v>
      </c>
      <c r="I635" s="244"/>
      <c r="J635" s="245">
        <f>ROUND(I635*H635,2)</f>
        <v>0</v>
      </c>
      <c r="K635" s="246"/>
      <c r="L635" s="247"/>
      <c r="M635" s="248" t="s">
        <v>19</v>
      </c>
      <c r="N635" s="249" t="s">
        <v>43</v>
      </c>
      <c r="O635" s="84"/>
      <c r="P635" s="208">
        <f>O635*H635</f>
        <v>0</v>
      </c>
      <c r="Q635" s="208">
        <v>0.0022000000000000001</v>
      </c>
      <c r="R635" s="208">
        <f>Q635*H635</f>
        <v>0.0044000000000000003</v>
      </c>
      <c r="S635" s="208">
        <v>0</v>
      </c>
      <c r="T635" s="209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10" t="s">
        <v>373</v>
      </c>
      <c r="AT635" s="210" t="s">
        <v>284</v>
      </c>
      <c r="AU635" s="210" t="s">
        <v>79</v>
      </c>
      <c r="AY635" s="17" t="s">
        <v>128</v>
      </c>
      <c r="BE635" s="211">
        <f>IF(N635="základní",J635,0)</f>
        <v>0</v>
      </c>
      <c r="BF635" s="211">
        <f>IF(N635="snížená",J635,0)</f>
        <v>0</v>
      </c>
      <c r="BG635" s="211">
        <f>IF(N635="zákl. přenesená",J635,0)</f>
        <v>0</v>
      </c>
      <c r="BH635" s="211">
        <f>IF(N635="sníž. přenesená",J635,0)</f>
        <v>0</v>
      </c>
      <c r="BI635" s="211">
        <f>IF(N635="nulová",J635,0)</f>
        <v>0</v>
      </c>
      <c r="BJ635" s="17" t="s">
        <v>77</v>
      </c>
      <c r="BK635" s="211">
        <f>ROUND(I635*H635,2)</f>
        <v>0</v>
      </c>
      <c r="BL635" s="17" t="s">
        <v>278</v>
      </c>
      <c r="BM635" s="210" t="s">
        <v>1224</v>
      </c>
    </row>
    <row r="636" s="13" customFormat="1">
      <c r="A636" s="13"/>
      <c r="B636" s="217"/>
      <c r="C636" s="218"/>
      <c r="D636" s="219" t="s">
        <v>139</v>
      </c>
      <c r="E636" s="220" t="s">
        <v>19</v>
      </c>
      <c r="F636" s="221" t="s">
        <v>1190</v>
      </c>
      <c r="G636" s="218"/>
      <c r="H636" s="222">
        <v>1</v>
      </c>
      <c r="I636" s="223"/>
      <c r="J636" s="218"/>
      <c r="K636" s="218"/>
      <c r="L636" s="224"/>
      <c r="M636" s="225"/>
      <c r="N636" s="226"/>
      <c r="O636" s="226"/>
      <c r="P636" s="226"/>
      <c r="Q636" s="226"/>
      <c r="R636" s="226"/>
      <c r="S636" s="226"/>
      <c r="T636" s="227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28" t="s">
        <v>139</v>
      </c>
      <c r="AU636" s="228" t="s">
        <v>79</v>
      </c>
      <c r="AV636" s="13" t="s">
        <v>79</v>
      </c>
      <c r="AW636" s="13" t="s">
        <v>33</v>
      </c>
      <c r="AX636" s="13" t="s">
        <v>72</v>
      </c>
      <c r="AY636" s="228" t="s">
        <v>128</v>
      </c>
    </row>
    <row r="637" s="13" customFormat="1">
      <c r="A637" s="13"/>
      <c r="B637" s="217"/>
      <c r="C637" s="218"/>
      <c r="D637" s="219" t="s">
        <v>139</v>
      </c>
      <c r="E637" s="220" t="s">
        <v>19</v>
      </c>
      <c r="F637" s="221" t="s">
        <v>1184</v>
      </c>
      <c r="G637" s="218"/>
      <c r="H637" s="222">
        <v>1</v>
      </c>
      <c r="I637" s="223"/>
      <c r="J637" s="218"/>
      <c r="K637" s="218"/>
      <c r="L637" s="224"/>
      <c r="M637" s="225"/>
      <c r="N637" s="226"/>
      <c r="O637" s="226"/>
      <c r="P637" s="226"/>
      <c r="Q637" s="226"/>
      <c r="R637" s="226"/>
      <c r="S637" s="226"/>
      <c r="T637" s="227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28" t="s">
        <v>139</v>
      </c>
      <c r="AU637" s="228" t="s">
        <v>79</v>
      </c>
      <c r="AV637" s="13" t="s">
        <v>79</v>
      </c>
      <c r="AW637" s="13" t="s">
        <v>33</v>
      </c>
      <c r="AX637" s="13" t="s">
        <v>72</v>
      </c>
      <c r="AY637" s="228" t="s">
        <v>128</v>
      </c>
    </row>
    <row r="638" s="2" customFormat="1" ht="16.5" customHeight="1">
      <c r="A638" s="38"/>
      <c r="B638" s="39"/>
      <c r="C638" s="239" t="s">
        <v>1225</v>
      </c>
      <c r="D638" s="239" t="s">
        <v>284</v>
      </c>
      <c r="E638" s="240" t="s">
        <v>1226</v>
      </c>
      <c r="F638" s="241" t="s">
        <v>1227</v>
      </c>
      <c r="G638" s="242" t="s">
        <v>134</v>
      </c>
      <c r="H638" s="243">
        <v>1</v>
      </c>
      <c r="I638" s="244"/>
      <c r="J638" s="245">
        <f>ROUND(I638*H638,2)</f>
        <v>0</v>
      </c>
      <c r="K638" s="246"/>
      <c r="L638" s="247"/>
      <c r="M638" s="248" t="s">
        <v>19</v>
      </c>
      <c r="N638" s="249" t="s">
        <v>43</v>
      </c>
      <c r="O638" s="84"/>
      <c r="P638" s="208">
        <f>O638*H638</f>
        <v>0</v>
      </c>
      <c r="Q638" s="208">
        <v>0.0011999999999999999</v>
      </c>
      <c r="R638" s="208">
        <f>Q638*H638</f>
        <v>0.0011999999999999999</v>
      </c>
      <c r="S638" s="208">
        <v>0</v>
      </c>
      <c r="T638" s="209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10" t="s">
        <v>373</v>
      </c>
      <c r="AT638" s="210" t="s">
        <v>284</v>
      </c>
      <c r="AU638" s="210" t="s">
        <v>79</v>
      </c>
      <c r="AY638" s="17" t="s">
        <v>128</v>
      </c>
      <c r="BE638" s="211">
        <f>IF(N638="základní",J638,0)</f>
        <v>0</v>
      </c>
      <c r="BF638" s="211">
        <f>IF(N638="snížená",J638,0)</f>
        <v>0</v>
      </c>
      <c r="BG638" s="211">
        <f>IF(N638="zákl. přenesená",J638,0)</f>
        <v>0</v>
      </c>
      <c r="BH638" s="211">
        <f>IF(N638="sníž. přenesená",J638,0)</f>
        <v>0</v>
      </c>
      <c r="BI638" s="211">
        <f>IF(N638="nulová",J638,0)</f>
        <v>0</v>
      </c>
      <c r="BJ638" s="17" t="s">
        <v>77</v>
      </c>
      <c r="BK638" s="211">
        <f>ROUND(I638*H638,2)</f>
        <v>0</v>
      </c>
      <c r="BL638" s="17" t="s">
        <v>278</v>
      </c>
      <c r="BM638" s="210" t="s">
        <v>1228</v>
      </c>
    </row>
    <row r="639" s="13" customFormat="1">
      <c r="A639" s="13"/>
      <c r="B639" s="217"/>
      <c r="C639" s="218"/>
      <c r="D639" s="219" t="s">
        <v>139</v>
      </c>
      <c r="E639" s="220" t="s">
        <v>19</v>
      </c>
      <c r="F639" s="221" t="s">
        <v>1185</v>
      </c>
      <c r="G639" s="218"/>
      <c r="H639" s="222">
        <v>1</v>
      </c>
      <c r="I639" s="223"/>
      <c r="J639" s="218"/>
      <c r="K639" s="218"/>
      <c r="L639" s="224"/>
      <c r="M639" s="225"/>
      <c r="N639" s="226"/>
      <c r="O639" s="226"/>
      <c r="P639" s="226"/>
      <c r="Q639" s="226"/>
      <c r="R639" s="226"/>
      <c r="S639" s="226"/>
      <c r="T639" s="22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28" t="s">
        <v>139</v>
      </c>
      <c r="AU639" s="228" t="s">
        <v>79</v>
      </c>
      <c r="AV639" s="13" t="s">
        <v>79</v>
      </c>
      <c r="AW639" s="13" t="s">
        <v>33</v>
      </c>
      <c r="AX639" s="13" t="s">
        <v>72</v>
      </c>
      <c r="AY639" s="228" t="s">
        <v>128</v>
      </c>
    </row>
    <row r="640" s="2" customFormat="1" ht="24.15" customHeight="1">
      <c r="A640" s="38"/>
      <c r="B640" s="39"/>
      <c r="C640" s="198" t="s">
        <v>1229</v>
      </c>
      <c r="D640" s="198" t="s">
        <v>131</v>
      </c>
      <c r="E640" s="199" t="s">
        <v>1230</v>
      </c>
      <c r="F640" s="200" t="s">
        <v>1231</v>
      </c>
      <c r="G640" s="201" t="s">
        <v>134</v>
      </c>
      <c r="H640" s="202">
        <v>1</v>
      </c>
      <c r="I640" s="203"/>
      <c r="J640" s="204">
        <f>ROUND(I640*H640,2)</f>
        <v>0</v>
      </c>
      <c r="K640" s="205"/>
      <c r="L640" s="44"/>
      <c r="M640" s="206" t="s">
        <v>19</v>
      </c>
      <c r="N640" s="207" t="s">
        <v>43</v>
      </c>
      <c r="O640" s="84"/>
      <c r="P640" s="208">
        <f>O640*H640</f>
        <v>0</v>
      </c>
      <c r="Q640" s="208">
        <v>0</v>
      </c>
      <c r="R640" s="208">
        <f>Q640*H640</f>
        <v>0</v>
      </c>
      <c r="S640" s="208">
        <v>0</v>
      </c>
      <c r="T640" s="209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10" t="s">
        <v>278</v>
      </c>
      <c r="AT640" s="210" t="s">
        <v>131</v>
      </c>
      <c r="AU640" s="210" t="s">
        <v>79</v>
      </c>
      <c r="AY640" s="17" t="s">
        <v>128</v>
      </c>
      <c r="BE640" s="211">
        <f>IF(N640="základní",J640,0)</f>
        <v>0</v>
      </c>
      <c r="BF640" s="211">
        <f>IF(N640="snížená",J640,0)</f>
        <v>0</v>
      </c>
      <c r="BG640" s="211">
        <f>IF(N640="zákl. přenesená",J640,0)</f>
        <v>0</v>
      </c>
      <c r="BH640" s="211">
        <f>IF(N640="sníž. přenesená",J640,0)</f>
        <v>0</v>
      </c>
      <c r="BI640" s="211">
        <f>IF(N640="nulová",J640,0)</f>
        <v>0</v>
      </c>
      <c r="BJ640" s="17" t="s">
        <v>77</v>
      </c>
      <c r="BK640" s="211">
        <f>ROUND(I640*H640,2)</f>
        <v>0</v>
      </c>
      <c r="BL640" s="17" t="s">
        <v>278</v>
      </c>
      <c r="BM640" s="210" t="s">
        <v>1232</v>
      </c>
    </row>
    <row r="641" s="2" customFormat="1">
      <c r="A641" s="38"/>
      <c r="B641" s="39"/>
      <c r="C641" s="40"/>
      <c r="D641" s="212" t="s">
        <v>137</v>
      </c>
      <c r="E641" s="40"/>
      <c r="F641" s="213" t="s">
        <v>1233</v>
      </c>
      <c r="G641" s="40"/>
      <c r="H641" s="40"/>
      <c r="I641" s="214"/>
      <c r="J641" s="40"/>
      <c r="K641" s="40"/>
      <c r="L641" s="44"/>
      <c r="M641" s="215"/>
      <c r="N641" s="216"/>
      <c r="O641" s="84"/>
      <c r="P641" s="84"/>
      <c r="Q641" s="84"/>
      <c r="R641" s="84"/>
      <c r="S641" s="84"/>
      <c r="T641" s="85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7" t="s">
        <v>137</v>
      </c>
      <c r="AU641" s="17" t="s">
        <v>79</v>
      </c>
    </row>
    <row r="642" s="2" customFormat="1" ht="21.75" customHeight="1">
      <c r="A642" s="38"/>
      <c r="B642" s="39"/>
      <c r="C642" s="239" t="s">
        <v>1234</v>
      </c>
      <c r="D642" s="239" t="s">
        <v>284</v>
      </c>
      <c r="E642" s="240" t="s">
        <v>1235</v>
      </c>
      <c r="F642" s="241" t="s">
        <v>1236</v>
      </c>
      <c r="G642" s="242" t="s">
        <v>134</v>
      </c>
      <c r="H642" s="243">
        <v>1</v>
      </c>
      <c r="I642" s="244"/>
      <c r="J642" s="245">
        <f>ROUND(I642*H642,2)</f>
        <v>0</v>
      </c>
      <c r="K642" s="246"/>
      <c r="L642" s="247"/>
      <c r="M642" s="248" t="s">
        <v>19</v>
      </c>
      <c r="N642" s="249" t="s">
        <v>43</v>
      </c>
      <c r="O642" s="84"/>
      <c r="P642" s="208">
        <f>O642*H642</f>
        <v>0</v>
      </c>
      <c r="Q642" s="208">
        <v>0.00014999999999999999</v>
      </c>
      <c r="R642" s="208">
        <f>Q642*H642</f>
        <v>0.00014999999999999999</v>
      </c>
      <c r="S642" s="208">
        <v>0</v>
      </c>
      <c r="T642" s="209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10" t="s">
        <v>373</v>
      </c>
      <c r="AT642" s="210" t="s">
        <v>284</v>
      </c>
      <c r="AU642" s="210" t="s">
        <v>79</v>
      </c>
      <c r="AY642" s="17" t="s">
        <v>128</v>
      </c>
      <c r="BE642" s="211">
        <f>IF(N642="základní",J642,0)</f>
        <v>0</v>
      </c>
      <c r="BF642" s="211">
        <f>IF(N642="snížená",J642,0)</f>
        <v>0</v>
      </c>
      <c r="BG642" s="211">
        <f>IF(N642="zákl. přenesená",J642,0)</f>
        <v>0</v>
      </c>
      <c r="BH642" s="211">
        <f>IF(N642="sníž. přenesená",J642,0)</f>
        <v>0</v>
      </c>
      <c r="BI642" s="211">
        <f>IF(N642="nulová",J642,0)</f>
        <v>0</v>
      </c>
      <c r="BJ642" s="17" t="s">
        <v>77</v>
      </c>
      <c r="BK642" s="211">
        <f>ROUND(I642*H642,2)</f>
        <v>0</v>
      </c>
      <c r="BL642" s="17" t="s">
        <v>278</v>
      </c>
      <c r="BM642" s="210" t="s">
        <v>1237</v>
      </c>
    </row>
    <row r="643" s="13" customFormat="1">
      <c r="A643" s="13"/>
      <c r="B643" s="217"/>
      <c r="C643" s="218"/>
      <c r="D643" s="219" t="s">
        <v>139</v>
      </c>
      <c r="E643" s="220" t="s">
        <v>19</v>
      </c>
      <c r="F643" s="221" t="s">
        <v>1200</v>
      </c>
      <c r="G643" s="218"/>
      <c r="H643" s="222">
        <v>1</v>
      </c>
      <c r="I643" s="223"/>
      <c r="J643" s="218"/>
      <c r="K643" s="218"/>
      <c r="L643" s="224"/>
      <c r="M643" s="225"/>
      <c r="N643" s="226"/>
      <c r="O643" s="226"/>
      <c r="P643" s="226"/>
      <c r="Q643" s="226"/>
      <c r="R643" s="226"/>
      <c r="S643" s="226"/>
      <c r="T643" s="22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28" t="s">
        <v>139</v>
      </c>
      <c r="AU643" s="228" t="s">
        <v>79</v>
      </c>
      <c r="AV643" s="13" t="s">
        <v>79</v>
      </c>
      <c r="AW643" s="13" t="s">
        <v>33</v>
      </c>
      <c r="AX643" s="13" t="s">
        <v>72</v>
      </c>
      <c r="AY643" s="228" t="s">
        <v>128</v>
      </c>
    </row>
    <row r="644" s="2" customFormat="1" ht="16.5" customHeight="1">
      <c r="A644" s="38"/>
      <c r="B644" s="39"/>
      <c r="C644" s="239" t="s">
        <v>1238</v>
      </c>
      <c r="D644" s="239" t="s">
        <v>284</v>
      </c>
      <c r="E644" s="240" t="s">
        <v>1239</v>
      </c>
      <c r="F644" s="241" t="s">
        <v>1240</v>
      </c>
      <c r="G644" s="242" t="s">
        <v>134</v>
      </c>
      <c r="H644" s="243">
        <v>1</v>
      </c>
      <c r="I644" s="244"/>
      <c r="J644" s="245">
        <f>ROUND(I644*H644,2)</f>
        <v>0</v>
      </c>
      <c r="K644" s="246"/>
      <c r="L644" s="247"/>
      <c r="M644" s="248" t="s">
        <v>19</v>
      </c>
      <c r="N644" s="249" t="s">
        <v>43</v>
      </c>
      <c r="O644" s="84"/>
      <c r="P644" s="208">
        <f>O644*H644</f>
        <v>0</v>
      </c>
      <c r="Q644" s="208">
        <v>0.00014999999999999999</v>
      </c>
      <c r="R644" s="208">
        <f>Q644*H644</f>
        <v>0.00014999999999999999</v>
      </c>
      <c r="S644" s="208">
        <v>0</v>
      </c>
      <c r="T644" s="209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10" t="s">
        <v>373</v>
      </c>
      <c r="AT644" s="210" t="s">
        <v>284</v>
      </c>
      <c r="AU644" s="210" t="s">
        <v>79</v>
      </c>
      <c r="AY644" s="17" t="s">
        <v>128</v>
      </c>
      <c r="BE644" s="211">
        <f>IF(N644="základní",J644,0)</f>
        <v>0</v>
      </c>
      <c r="BF644" s="211">
        <f>IF(N644="snížená",J644,0)</f>
        <v>0</v>
      </c>
      <c r="BG644" s="211">
        <f>IF(N644="zákl. přenesená",J644,0)</f>
        <v>0</v>
      </c>
      <c r="BH644" s="211">
        <f>IF(N644="sníž. přenesená",J644,0)</f>
        <v>0</v>
      </c>
      <c r="BI644" s="211">
        <f>IF(N644="nulová",J644,0)</f>
        <v>0</v>
      </c>
      <c r="BJ644" s="17" t="s">
        <v>77</v>
      </c>
      <c r="BK644" s="211">
        <f>ROUND(I644*H644,2)</f>
        <v>0</v>
      </c>
      <c r="BL644" s="17" t="s">
        <v>278</v>
      </c>
      <c r="BM644" s="210" t="s">
        <v>1241</v>
      </c>
    </row>
    <row r="645" s="13" customFormat="1">
      <c r="A645" s="13"/>
      <c r="B645" s="217"/>
      <c r="C645" s="218"/>
      <c r="D645" s="219" t="s">
        <v>139</v>
      </c>
      <c r="E645" s="220" t="s">
        <v>19</v>
      </c>
      <c r="F645" s="221" t="s">
        <v>1200</v>
      </c>
      <c r="G645" s="218"/>
      <c r="H645" s="222">
        <v>1</v>
      </c>
      <c r="I645" s="223"/>
      <c r="J645" s="218"/>
      <c r="K645" s="218"/>
      <c r="L645" s="224"/>
      <c r="M645" s="225"/>
      <c r="N645" s="226"/>
      <c r="O645" s="226"/>
      <c r="P645" s="226"/>
      <c r="Q645" s="226"/>
      <c r="R645" s="226"/>
      <c r="S645" s="226"/>
      <c r="T645" s="22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28" t="s">
        <v>139</v>
      </c>
      <c r="AU645" s="228" t="s">
        <v>79</v>
      </c>
      <c r="AV645" s="13" t="s">
        <v>79</v>
      </c>
      <c r="AW645" s="13" t="s">
        <v>33</v>
      </c>
      <c r="AX645" s="13" t="s">
        <v>72</v>
      </c>
      <c r="AY645" s="228" t="s">
        <v>128</v>
      </c>
    </row>
    <row r="646" s="2" customFormat="1" ht="24.15" customHeight="1">
      <c r="A646" s="38"/>
      <c r="B646" s="39"/>
      <c r="C646" s="198" t="s">
        <v>1242</v>
      </c>
      <c r="D646" s="198" t="s">
        <v>131</v>
      </c>
      <c r="E646" s="199" t="s">
        <v>1243</v>
      </c>
      <c r="F646" s="200" t="s">
        <v>1244</v>
      </c>
      <c r="G646" s="201" t="s">
        <v>134</v>
      </c>
      <c r="H646" s="202">
        <v>1</v>
      </c>
      <c r="I646" s="203"/>
      <c r="J646" s="204">
        <f>ROUND(I646*H646,2)</f>
        <v>0</v>
      </c>
      <c r="K646" s="205"/>
      <c r="L646" s="44"/>
      <c r="M646" s="206" t="s">
        <v>19</v>
      </c>
      <c r="N646" s="207" t="s">
        <v>43</v>
      </c>
      <c r="O646" s="84"/>
      <c r="P646" s="208">
        <f>O646*H646</f>
        <v>0</v>
      </c>
      <c r="Q646" s="208">
        <v>0</v>
      </c>
      <c r="R646" s="208">
        <f>Q646*H646</f>
        <v>0</v>
      </c>
      <c r="S646" s="208">
        <v>0</v>
      </c>
      <c r="T646" s="209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10" t="s">
        <v>278</v>
      </c>
      <c r="AT646" s="210" t="s">
        <v>131</v>
      </c>
      <c r="AU646" s="210" t="s">
        <v>79</v>
      </c>
      <c r="AY646" s="17" t="s">
        <v>128</v>
      </c>
      <c r="BE646" s="211">
        <f>IF(N646="základní",J646,0)</f>
        <v>0</v>
      </c>
      <c r="BF646" s="211">
        <f>IF(N646="snížená",J646,0)</f>
        <v>0</v>
      </c>
      <c r="BG646" s="211">
        <f>IF(N646="zákl. přenesená",J646,0)</f>
        <v>0</v>
      </c>
      <c r="BH646" s="211">
        <f>IF(N646="sníž. přenesená",J646,0)</f>
        <v>0</v>
      </c>
      <c r="BI646" s="211">
        <f>IF(N646="nulová",J646,0)</f>
        <v>0</v>
      </c>
      <c r="BJ646" s="17" t="s">
        <v>77</v>
      </c>
      <c r="BK646" s="211">
        <f>ROUND(I646*H646,2)</f>
        <v>0</v>
      </c>
      <c r="BL646" s="17" t="s">
        <v>278</v>
      </c>
      <c r="BM646" s="210" t="s">
        <v>1245</v>
      </c>
    </row>
    <row r="647" s="2" customFormat="1">
      <c r="A647" s="38"/>
      <c r="B647" s="39"/>
      <c r="C647" s="40"/>
      <c r="D647" s="212" t="s">
        <v>137</v>
      </c>
      <c r="E647" s="40"/>
      <c r="F647" s="213" t="s">
        <v>1246</v>
      </c>
      <c r="G647" s="40"/>
      <c r="H647" s="40"/>
      <c r="I647" s="214"/>
      <c r="J647" s="40"/>
      <c r="K647" s="40"/>
      <c r="L647" s="44"/>
      <c r="M647" s="215"/>
      <c r="N647" s="216"/>
      <c r="O647" s="84"/>
      <c r="P647" s="84"/>
      <c r="Q647" s="84"/>
      <c r="R647" s="84"/>
      <c r="S647" s="84"/>
      <c r="T647" s="85"/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T647" s="17" t="s">
        <v>137</v>
      </c>
      <c r="AU647" s="17" t="s">
        <v>79</v>
      </c>
    </row>
    <row r="648" s="2" customFormat="1" ht="24.15" customHeight="1">
      <c r="A648" s="38"/>
      <c r="B648" s="39"/>
      <c r="C648" s="239" t="s">
        <v>1247</v>
      </c>
      <c r="D648" s="239" t="s">
        <v>284</v>
      </c>
      <c r="E648" s="240" t="s">
        <v>1248</v>
      </c>
      <c r="F648" s="241" t="s">
        <v>1249</v>
      </c>
      <c r="G648" s="242" t="s">
        <v>134</v>
      </c>
      <c r="H648" s="243">
        <v>1</v>
      </c>
      <c r="I648" s="244"/>
      <c r="J648" s="245">
        <f>ROUND(I648*H648,2)</f>
        <v>0</v>
      </c>
      <c r="K648" s="246"/>
      <c r="L648" s="247"/>
      <c r="M648" s="248" t="s">
        <v>19</v>
      </c>
      <c r="N648" s="249" t="s">
        <v>43</v>
      </c>
      <c r="O648" s="84"/>
      <c r="P648" s="208">
        <f>O648*H648</f>
        <v>0</v>
      </c>
      <c r="Q648" s="208">
        <v>0.0014</v>
      </c>
      <c r="R648" s="208">
        <f>Q648*H648</f>
        <v>0.0014</v>
      </c>
      <c r="S648" s="208">
        <v>0</v>
      </c>
      <c r="T648" s="209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10" t="s">
        <v>373</v>
      </c>
      <c r="AT648" s="210" t="s">
        <v>284</v>
      </c>
      <c r="AU648" s="210" t="s">
        <v>79</v>
      </c>
      <c r="AY648" s="17" t="s">
        <v>128</v>
      </c>
      <c r="BE648" s="211">
        <f>IF(N648="základní",J648,0)</f>
        <v>0</v>
      </c>
      <c r="BF648" s="211">
        <f>IF(N648="snížená",J648,0)</f>
        <v>0</v>
      </c>
      <c r="BG648" s="211">
        <f>IF(N648="zákl. přenesená",J648,0)</f>
        <v>0</v>
      </c>
      <c r="BH648" s="211">
        <f>IF(N648="sníž. přenesená",J648,0)</f>
        <v>0</v>
      </c>
      <c r="BI648" s="211">
        <f>IF(N648="nulová",J648,0)</f>
        <v>0</v>
      </c>
      <c r="BJ648" s="17" t="s">
        <v>77</v>
      </c>
      <c r="BK648" s="211">
        <f>ROUND(I648*H648,2)</f>
        <v>0</v>
      </c>
      <c r="BL648" s="17" t="s">
        <v>278</v>
      </c>
      <c r="BM648" s="210" t="s">
        <v>1250</v>
      </c>
    </row>
    <row r="649" s="13" customFormat="1">
      <c r="A649" s="13"/>
      <c r="B649" s="217"/>
      <c r="C649" s="218"/>
      <c r="D649" s="219" t="s">
        <v>139</v>
      </c>
      <c r="E649" s="220" t="s">
        <v>19</v>
      </c>
      <c r="F649" s="221" t="s">
        <v>1200</v>
      </c>
      <c r="G649" s="218"/>
      <c r="H649" s="222">
        <v>1</v>
      </c>
      <c r="I649" s="223"/>
      <c r="J649" s="218"/>
      <c r="K649" s="218"/>
      <c r="L649" s="224"/>
      <c r="M649" s="225"/>
      <c r="N649" s="226"/>
      <c r="O649" s="226"/>
      <c r="P649" s="226"/>
      <c r="Q649" s="226"/>
      <c r="R649" s="226"/>
      <c r="S649" s="226"/>
      <c r="T649" s="227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28" t="s">
        <v>139</v>
      </c>
      <c r="AU649" s="228" t="s">
        <v>79</v>
      </c>
      <c r="AV649" s="13" t="s">
        <v>79</v>
      </c>
      <c r="AW649" s="13" t="s">
        <v>33</v>
      </c>
      <c r="AX649" s="13" t="s">
        <v>72</v>
      </c>
      <c r="AY649" s="228" t="s">
        <v>128</v>
      </c>
    </row>
    <row r="650" s="2" customFormat="1" ht="16.5" customHeight="1">
      <c r="A650" s="38"/>
      <c r="B650" s="39"/>
      <c r="C650" s="198" t="s">
        <v>1251</v>
      </c>
      <c r="D650" s="198" t="s">
        <v>131</v>
      </c>
      <c r="E650" s="199" t="s">
        <v>1252</v>
      </c>
      <c r="F650" s="200" t="s">
        <v>1253</v>
      </c>
      <c r="G650" s="201" t="s">
        <v>134</v>
      </c>
      <c r="H650" s="202">
        <v>1</v>
      </c>
      <c r="I650" s="203"/>
      <c r="J650" s="204">
        <f>ROUND(I650*H650,2)</f>
        <v>0</v>
      </c>
      <c r="K650" s="205"/>
      <c r="L650" s="44"/>
      <c r="M650" s="206" t="s">
        <v>19</v>
      </c>
      <c r="N650" s="207" t="s">
        <v>43</v>
      </c>
      <c r="O650" s="84"/>
      <c r="P650" s="208">
        <f>O650*H650</f>
        <v>0</v>
      </c>
      <c r="Q650" s="208">
        <v>0</v>
      </c>
      <c r="R650" s="208">
        <f>Q650*H650</f>
        <v>0</v>
      </c>
      <c r="S650" s="208">
        <v>0.0014</v>
      </c>
      <c r="T650" s="209">
        <f>S650*H650</f>
        <v>0.0014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10" t="s">
        <v>278</v>
      </c>
      <c r="AT650" s="210" t="s">
        <v>131</v>
      </c>
      <c r="AU650" s="210" t="s">
        <v>79</v>
      </c>
      <c r="AY650" s="17" t="s">
        <v>128</v>
      </c>
      <c r="BE650" s="211">
        <f>IF(N650="základní",J650,0)</f>
        <v>0</v>
      </c>
      <c r="BF650" s="211">
        <f>IF(N650="snížená",J650,0)</f>
        <v>0</v>
      </c>
      <c r="BG650" s="211">
        <f>IF(N650="zákl. přenesená",J650,0)</f>
        <v>0</v>
      </c>
      <c r="BH650" s="211">
        <f>IF(N650="sníž. přenesená",J650,0)</f>
        <v>0</v>
      </c>
      <c r="BI650" s="211">
        <f>IF(N650="nulová",J650,0)</f>
        <v>0</v>
      </c>
      <c r="BJ650" s="17" t="s">
        <v>77</v>
      </c>
      <c r="BK650" s="211">
        <f>ROUND(I650*H650,2)</f>
        <v>0</v>
      </c>
      <c r="BL650" s="17" t="s">
        <v>278</v>
      </c>
      <c r="BM650" s="210" t="s">
        <v>1254</v>
      </c>
    </row>
    <row r="651" s="2" customFormat="1">
      <c r="A651" s="38"/>
      <c r="B651" s="39"/>
      <c r="C651" s="40"/>
      <c r="D651" s="219" t="s">
        <v>1059</v>
      </c>
      <c r="E651" s="40"/>
      <c r="F651" s="250" t="s">
        <v>1173</v>
      </c>
      <c r="G651" s="40"/>
      <c r="H651" s="40"/>
      <c r="I651" s="214"/>
      <c r="J651" s="40"/>
      <c r="K651" s="40"/>
      <c r="L651" s="44"/>
      <c r="M651" s="215"/>
      <c r="N651" s="216"/>
      <c r="O651" s="84"/>
      <c r="P651" s="84"/>
      <c r="Q651" s="84"/>
      <c r="R651" s="84"/>
      <c r="S651" s="84"/>
      <c r="T651" s="85"/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T651" s="17" t="s">
        <v>1059</v>
      </c>
      <c r="AU651" s="17" t="s">
        <v>79</v>
      </c>
    </row>
    <row r="652" s="13" customFormat="1">
      <c r="A652" s="13"/>
      <c r="B652" s="217"/>
      <c r="C652" s="218"/>
      <c r="D652" s="219" t="s">
        <v>139</v>
      </c>
      <c r="E652" s="220" t="s">
        <v>19</v>
      </c>
      <c r="F652" s="221" t="s">
        <v>1255</v>
      </c>
      <c r="G652" s="218"/>
      <c r="H652" s="222">
        <v>1</v>
      </c>
      <c r="I652" s="223"/>
      <c r="J652" s="218"/>
      <c r="K652" s="218"/>
      <c r="L652" s="224"/>
      <c r="M652" s="225"/>
      <c r="N652" s="226"/>
      <c r="O652" s="226"/>
      <c r="P652" s="226"/>
      <c r="Q652" s="226"/>
      <c r="R652" s="226"/>
      <c r="S652" s="226"/>
      <c r="T652" s="22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28" t="s">
        <v>139</v>
      </c>
      <c r="AU652" s="228" t="s">
        <v>79</v>
      </c>
      <c r="AV652" s="13" t="s">
        <v>79</v>
      </c>
      <c r="AW652" s="13" t="s">
        <v>33</v>
      </c>
      <c r="AX652" s="13" t="s">
        <v>72</v>
      </c>
      <c r="AY652" s="228" t="s">
        <v>128</v>
      </c>
    </row>
    <row r="653" s="2" customFormat="1" ht="44.25" customHeight="1">
      <c r="A653" s="38"/>
      <c r="B653" s="39"/>
      <c r="C653" s="198" t="s">
        <v>1256</v>
      </c>
      <c r="D653" s="198" t="s">
        <v>131</v>
      </c>
      <c r="E653" s="199" t="s">
        <v>1257</v>
      </c>
      <c r="F653" s="200" t="s">
        <v>1258</v>
      </c>
      <c r="G653" s="201" t="s">
        <v>272</v>
      </c>
      <c r="H653" s="202">
        <v>0.114</v>
      </c>
      <c r="I653" s="203"/>
      <c r="J653" s="204">
        <f>ROUND(I653*H653,2)</f>
        <v>0</v>
      </c>
      <c r="K653" s="205"/>
      <c r="L653" s="44"/>
      <c r="M653" s="206" t="s">
        <v>19</v>
      </c>
      <c r="N653" s="207" t="s">
        <v>43</v>
      </c>
      <c r="O653" s="84"/>
      <c r="P653" s="208">
        <f>O653*H653</f>
        <v>0</v>
      </c>
      <c r="Q653" s="208">
        <v>0</v>
      </c>
      <c r="R653" s="208">
        <f>Q653*H653</f>
        <v>0</v>
      </c>
      <c r="S653" s="208">
        <v>0</v>
      </c>
      <c r="T653" s="209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10" t="s">
        <v>278</v>
      </c>
      <c r="AT653" s="210" t="s">
        <v>131</v>
      </c>
      <c r="AU653" s="210" t="s">
        <v>79</v>
      </c>
      <c r="AY653" s="17" t="s">
        <v>128</v>
      </c>
      <c r="BE653" s="211">
        <f>IF(N653="základní",J653,0)</f>
        <v>0</v>
      </c>
      <c r="BF653" s="211">
        <f>IF(N653="snížená",J653,0)</f>
        <v>0</v>
      </c>
      <c r="BG653" s="211">
        <f>IF(N653="zákl. přenesená",J653,0)</f>
        <v>0</v>
      </c>
      <c r="BH653" s="211">
        <f>IF(N653="sníž. přenesená",J653,0)</f>
        <v>0</v>
      </c>
      <c r="BI653" s="211">
        <f>IF(N653="nulová",J653,0)</f>
        <v>0</v>
      </c>
      <c r="BJ653" s="17" t="s">
        <v>77</v>
      </c>
      <c r="BK653" s="211">
        <f>ROUND(I653*H653,2)</f>
        <v>0</v>
      </c>
      <c r="BL653" s="17" t="s">
        <v>278</v>
      </c>
      <c r="BM653" s="210" t="s">
        <v>1259</v>
      </c>
    </row>
    <row r="654" s="2" customFormat="1">
      <c r="A654" s="38"/>
      <c r="B654" s="39"/>
      <c r="C654" s="40"/>
      <c r="D654" s="212" t="s">
        <v>137</v>
      </c>
      <c r="E654" s="40"/>
      <c r="F654" s="213" t="s">
        <v>1260</v>
      </c>
      <c r="G654" s="40"/>
      <c r="H654" s="40"/>
      <c r="I654" s="214"/>
      <c r="J654" s="40"/>
      <c r="K654" s="40"/>
      <c r="L654" s="44"/>
      <c r="M654" s="215"/>
      <c r="N654" s="216"/>
      <c r="O654" s="84"/>
      <c r="P654" s="84"/>
      <c r="Q654" s="84"/>
      <c r="R654" s="84"/>
      <c r="S654" s="84"/>
      <c r="T654" s="85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137</v>
      </c>
      <c r="AU654" s="17" t="s">
        <v>79</v>
      </c>
    </row>
    <row r="655" s="2" customFormat="1" ht="49.05" customHeight="1">
      <c r="A655" s="38"/>
      <c r="B655" s="39"/>
      <c r="C655" s="198" t="s">
        <v>1261</v>
      </c>
      <c r="D655" s="198" t="s">
        <v>131</v>
      </c>
      <c r="E655" s="199" t="s">
        <v>1262</v>
      </c>
      <c r="F655" s="200" t="s">
        <v>1263</v>
      </c>
      <c r="G655" s="201" t="s">
        <v>272</v>
      </c>
      <c r="H655" s="202">
        <v>0.114</v>
      </c>
      <c r="I655" s="203"/>
      <c r="J655" s="204">
        <f>ROUND(I655*H655,2)</f>
        <v>0</v>
      </c>
      <c r="K655" s="205"/>
      <c r="L655" s="44"/>
      <c r="M655" s="206" t="s">
        <v>19</v>
      </c>
      <c r="N655" s="207" t="s">
        <v>43</v>
      </c>
      <c r="O655" s="84"/>
      <c r="P655" s="208">
        <f>O655*H655</f>
        <v>0</v>
      </c>
      <c r="Q655" s="208">
        <v>0</v>
      </c>
      <c r="R655" s="208">
        <f>Q655*H655</f>
        <v>0</v>
      </c>
      <c r="S655" s="208">
        <v>0</v>
      </c>
      <c r="T655" s="209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10" t="s">
        <v>278</v>
      </c>
      <c r="AT655" s="210" t="s">
        <v>131</v>
      </c>
      <c r="AU655" s="210" t="s">
        <v>79</v>
      </c>
      <c r="AY655" s="17" t="s">
        <v>128</v>
      </c>
      <c r="BE655" s="211">
        <f>IF(N655="základní",J655,0)</f>
        <v>0</v>
      </c>
      <c r="BF655" s="211">
        <f>IF(N655="snížená",J655,0)</f>
        <v>0</v>
      </c>
      <c r="BG655" s="211">
        <f>IF(N655="zákl. přenesená",J655,0)</f>
        <v>0</v>
      </c>
      <c r="BH655" s="211">
        <f>IF(N655="sníž. přenesená",J655,0)</f>
        <v>0</v>
      </c>
      <c r="BI655" s="211">
        <f>IF(N655="nulová",J655,0)</f>
        <v>0</v>
      </c>
      <c r="BJ655" s="17" t="s">
        <v>77</v>
      </c>
      <c r="BK655" s="211">
        <f>ROUND(I655*H655,2)</f>
        <v>0</v>
      </c>
      <c r="BL655" s="17" t="s">
        <v>278</v>
      </c>
      <c r="BM655" s="210" t="s">
        <v>1264</v>
      </c>
    </row>
    <row r="656" s="2" customFormat="1">
      <c r="A656" s="38"/>
      <c r="B656" s="39"/>
      <c r="C656" s="40"/>
      <c r="D656" s="212" t="s">
        <v>137</v>
      </c>
      <c r="E656" s="40"/>
      <c r="F656" s="213" t="s">
        <v>1265</v>
      </c>
      <c r="G656" s="40"/>
      <c r="H656" s="40"/>
      <c r="I656" s="214"/>
      <c r="J656" s="40"/>
      <c r="K656" s="40"/>
      <c r="L656" s="44"/>
      <c r="M656" s="215"/>
      <c r="N656" s="216"/>
      <c r="O656" s="84"/>
      <c r="P656" s="84"/>
      <c r="Q656" s="84"/>
      <c r="R656" s="84"/>
      <c r="S656" s="84"/>
      <c r="T656" s="85"/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T656" s="17" t="s">
        <v>137</v>
      </c>
      <c r="AU656" s="17" t="s">
        <v>79</v>
      </c>
    </row>
    <row r="657" s="12" customFormat="1" ht="22.8" customHeight="1">
      <c r="A657" s="12"/>
      <c r="B657" s="182"/>
      <c r="C657" s="183"/>
      <c r="D657" s="184" t="s">
        <v>71</v>
      </c>
      <c r="E657" s="196" t="s">
        <v>1266</v>
      </c>
      <c r="F657" s="196" t="s">
        <v>1267</v>
      </c>
      <c r="G657" s="183"/>
      <c r="H657" s="183"/>
      <c r="I657" s="186"/>
      <c r="J657" s="197">
        <f>BK657</f>
        <v>0</v>
      </c>
      <c r="K657" s="183"/>
      <c r="L657" s="188"/>
      <c r="M657" s="189"/>
      <c r="N657" s="190"/>
      <c r="O657" s="190"/>
      <c r="P657" s="191">
        <f>SUM(P658:P715)</f>
        <v>0</v>
      </c>
      <c r="Q657" s="190"/>
      <c r="R657" s="191">
        <f>SUM(R658:R715)</f>
        <v>0.33696531999999996</v>
      </c>
      <c r="S657" s="190"/>
      <c r="T657" s="192">
        <f>SUM(T658:T715)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193" t="s">
        <v>79</v>
      </c>
      <c r="AT657" s="194" t="s">
        <v>71</v>
      </c>
      <c r="AU657" s="194" t="s">
        <v>77</v>
      </c>
      <c r="AY657" s="193" t="s">
        <v>128</v>
      </c>
      <c r="BK657" s="195">
        <f>SUM(BK658:BK715)</f>
        <v>0</v>
      </c>
    </row>
    <row r="658" s="2" customFormat="1" ht="24.15" customHeight="1">
      <c r="A658" s="38"/>
      <c r="B658" s="39"/>
      <c r="C658" s="198" t="s">
        <v>1268</v>
      </c>
      <c r="D658" s="198" t="s">
        <v>131</v>
      </c>
      <c r="E658" s="199" t="s">
        <v>1269</v>
      </c>
      <c r="F658" s="200" t="s">
        <v>1270</v>
      </c>
      <c r="G658" s="201" t="s">
        <v>145</v>
      </c>
      <c r="H658" s="202">
        <v>8.7449999999999992</v>
      </c>
      <c r="I658" s="203"/>
      <c r="J658" s="204">
        <f>ROUND(I658*H658,2)</f>
        <v>0</v>
      </c>
      <c r="K658" s="205"/>
      <c r="L658" s="44"/>
      <c r="M658" s="206" t="s">
        <v>19</v>
      </c>
      <c r="N658" s="207" t="s">
        <v>43</v>
      </c>
      <c r="O658" s="84"/>
      <c r="P658" s="208">
        <f>O658*H658</f>
        <v>0</v>
      </c>
      <c r="Q658" s="208">
        <v>0</v>
      </c>
      <c r="R658" s="208">
        <f>Q658*H658</f>
        <v>0</v>
      </c>
      <c r="S658" s="208">
        <v>0</v>
      </c>
      <c r="T658" s="209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10" t="s">
        <v>278</v>
      </c>
      <c r="AT658" s="210" t="s">
        <v>131</v>
      </c>
      <c r="AU658" s="210" t="s">
        <v>79</v>
      </c>
      <c r="AY658" s="17" t="s">
        <v>128</v>
      </c>
      <c r="BE658" s="211">
        <f>IF(N658="základní",J658,0)</f>
        <v>0</v>
      </c>
      <c r="BF658" s="211">
        <f>IF(N658="snížená",J658,0)</f>
        <v>0</v>
      </c>
      <c r="BG658" s="211">
        <f>IF(N658="zákl. přenesená",J658,0)</f>
        <v>0</v>
      </c>
      <c r="BH658" s="211">
        <f>IF(N658="sníž. přenesená",J658,0)</f>
        <v>0</v>
      </c>
      <c r="BI658" s="211">
        <f>IF(N658="nulová",J658,0)</f>
        <v>0</v>
      </c>
      <c r="BJ658" s="17" t="s">
        <v>77</v>
      </c>
      <c r="BK658" s="211">
        <f>ROUND(I658*H658,2)</f>
        <v>0</v>
      </c>
      <c r="BL658" s="17" t="s">
        <v>278</v>
      </c>
      <c r="BM658" s="210" t="s">
        <v>1271</v>
      </c>
    </row>
    <row r="659" s="2" customFormat="1">
      <c r="A659" s="38"/>
      <c r="B659" s="39"/>
      <c r="C659" s="40"/>
      <c r="D659" s="212" t="s">
        <v>137</v>
      </c>
      <c r="E659" s="40"/>
      <c r="F659" s="213" t="s">
        <v>1272</v>
      </c>
      <c r="G659" s="40"/>
      <c r="H659" s="40"/>
      <c r="I659" s="214"/>
      <c r="J659" s="40"/>
      <c r="K659" s="40"/>
      <c r="L659" s="44"/>
      <c r="M659" s="215"/>
      <c r="N659" s="216"/>
      <c r="O659" s="84"/>
      <c r="P659" s="84"/>
      <c r="Q659" s="84"/>
      <c r="R659" s="84"/>
      <c r="S659" s="84"/>
      <c r="T659" s="85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137</v>
      </c>
      <c r="AU659" s="17" t="s">
        <v>79</v>
      </c>
    </row>
    <row r="660" s="13" customFormat="1">
      <c r="A660" s="13"/>
      <c r="B660" s="217"/>
      <c r="C660" s="218"/>
      <c r="D660" s="219" t="s">
        <v>139</v>
      </c>
      <c r="E660" s="220" t="s">
        <v>19</v>
      </c>
      <c r="F660" s="221" t="s">
        <v>1273</v>
      </c>
      <c r="G660" s="218"/>
      <c r="H660" s="222">
        <v>0.215</v>
      </c>
      <c r="I660" s="223"/>
      <c r="J660" s="218"/>
      <c r="K660" s="218"/>
      <c r="L660" s="224"/>
      <c r="M660" s="225"/>
      <c r="N660" s="226"/>
      <c r="O660" s="226"/>
      <c r="P660" s="226"/>
      <c r="Q660" s="226"/>
      <c r="R660" s="226"/>
      <c r="S660" s="226"/>
      <c r="T660" s="227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28" t="s">
        <v>139</v>
      </c>
      <c r="AU660" s="228" t="s">
        <v>79</v>
      </c>
      <c r="AV660" s="13" t="s">
        <v>79</v>
      </c>
      <c r="AW660" s="13" t="s">
        <v>33</v>
      </c>
      <c r="AX660" s="13" t="s">
        <v>72</v>
      </c>
      <c r="AY660" s="228" t="s">
        <v>128</v>
      </c>
    </row>
    <row r="661" s="13" customFormat="1">
      <c r="A661" s="13"/>
      <c r="B661" s="217"/>
      <c r="C661" s="218"/>
      <c r="D661" s="219" t="s">
        <v>139</v>
      </c>
      <c r="E661" s="220" t="s">
        <v>19</v>
      </c>
      <c r="F661" s="221" t="s">
        <v>302</v>
      </c>
      <c r="G661" s="218"/>
      <c r="H661" s="222">
        <v>1.95</v>
      </c>
      <c r="I661" s="223"/>
      <c r="J661" s="218"/>
      <c r="K661" s="218"/>
      <c r="L661" s="224"/>
      <c r="M661" s="225"/>
      <c r="N661" s="226"/>
      <c r="O661" s="226"/>
      <c r="P661" s="226"/>
      <c r="Q661" s="226"/>
      <c r="R661" s="226"/>
      <c r="S661" s="226"/>
      <c r="T661" s="22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28" t="s">
        <v>139</v>
      </c>
      <c r="AU661" s="228" t="s">
        <v>79</v>
      </c>
      <c r="AV661" s="13" t="s">
        <v>79</v>
      </c>
      <c r="AW661" s="13" t="s">
        <v>33</v>
      </c>
      <c r="AX661" s="13" t="s">
        <v>72</v>
      </c>
      <c r="AY661" s="228" t="s">
        <v>128</v>
      </c>
    </row>
    <row r="662" s="13" customFormat="1">
      <c r="A662" s="13"/>
      <c r="B662" s="217"/>
      <c r="C662" s="218"/>
      <c r="D662" s="219" t="s">
        <v>139</v>
      </c>
      <c r="E662" s="220" t="s">
        <v>19</v>
      </c>
      <c r="F662" s="221" t="s">
        <v>303</v>
      </c>
      <c r="G662" s="218"/>
      <c r="H662" s="222">
        <v>2.7999999999999998</v>
      </c>
      <c r="I662" s="223"/>
      <c r="J662" s="218"/>
      <c r="K662" s="218"/>
      <c r="L662" s="224"/>
      <c r="M662" s="225"/>
      <c r="N662" s="226"/>
      <c r="O662" s="226"/>
      <c r="P662" s="226"/>
      <c r="Q662" s="226"/>
      <c r="R662" s="226"/>
      <c r="S662" s="226"/>
      <c r="T662" s="227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28" t="s">
        <v>139</v>
      </c>
      <c r="AU662" s="228" t="s">
        <v>79</v>
      </c>
      <c r="AV662" s="13" t="s">
        <v>79</v>
      </c>
      <c r="AW662" s="13" t="s">
        <v>33</v>
      </c>
      <c r="AX662" s="13" t="s">
        <v>72</v>
      </c>
      <c r="AY662" s="228" t="s">
        <v>128</v>
      </c>
    </row>
    <row r="663" s="13" customFormat="1">
      <c r="A663" s="13"/>
      <c r="B663" s="217"/>
      <c r="C663" s="218"/>
      <c r="D663" s="219" t="s">
        <v>139</v>
      </c>
      <c r="E663" s="220" t="s">
        <v>19</v>
      </c>
      <c r="F663" s="221" t="s">
        <v>304</v>
      </c>
      <c r="G663" s="218"/>
      <c r="H663" s="222">
        <v>3.7799999999999998</v>
      </c>
      <c r="I663" s="223"/>
      <c r="J663" s="218"/>
      <c r="K663" s="218"/>
      <c r="L663" s="224"/>
      <c r="M663" s="225"/>
      <c r="N663" s="226"/>
      <c r="O663" s="226"/>
      <c r="P663" s="226"/>
      <c r="Q663" s="226"/>
      <c r="R663" s="226"/>
      <c r="S663" s="226"/>
      <c r="T663" s="227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28" t="s">
        <v>139</v>
      </c>
      <c r="AU663" s="228" t="s">
        <v>79</v>
      </c>
      <c r="AV663" s="13" t="s">
        <v>79</v>
      </c>
      <c r="AW663" s="13" t="s">
        <v>33</v>
      </c>
      <c r="AX663" s="13" t="s">
        <v>72</v>
      </c>
      <c r="AY663" s="228" t="s">
        <v>128</v>
      </c>
    </row>
    <row r="664" s="2" customFormat="1" ht="24.15" customHeight="1">
      <c r="A664" s="38"/>
      <c r="B664" s="39"/>
      <c r="C664" s="198" t="s">
        <v>1274</v>
      </c>
      <c r="D664" s="198" t="s">
        <v>131</v>
      </c>
      <c r="E664" s="199" t="s">
        <v>1275</v>
      </c>
      <c r="F664" s="200" t="s">
        <v>1276</v>
      </c>
      <c r="G664" s="201" t="s">
        <v>145</v>
      </c>
      <c r="H664" s="202">
        <v>8.7400000000000002</v>
      </c>
      <c r="I664" s="203"/>
      <c r="J664" s="204">
        <f>ROUND(I664*H664,2)</f>
        <v>0</v>
      </c>
      <c r="K664" s="205"/>
      <c r="L664" s="44"/>
      <c r="M664" s="206" t="s">
        <v>19</v>
      </c>
      <c r="N664" s="207" t="s">
        <v>43</v>
      </c>
      <c r="O664" s="84"/>
      <c r="P664" s="208">
        <f>O664*H664</f>
        <v>0</v>
      </c>
      <c r="Q664" s="208">
        <v>0.00029999999999999997</v>
      </c>
      <c r="R664" s="208">
        <f>Q664*H664</f>
        <v>0.0026219999999999998</v>
      </c>
      <c r="S664" s="208">
        <v>0</v>
      </c>
      <c r="T664" s="209">
        <f>S664*H664</f>
        <v>0</v>
      </c>
      <c r="U664" s="38"/>
      <c r="V664" s="38"/>
      <c r="W664" s="38"/>
      <c r="X664" s="38"/>
      <c r="Y664" s="38"/>
      <c r="Z664" s="38"/>
      <c r="AA664" s="38"/>
      <c r="AB664" s="38"/>
      <c r="AC664" s="38"/>
      <c r="AD664" s="38"/>
      <c r="AE664" s="38"/>
      <c r="AR664" s="210" t="s">
        <v>278</v>
      </c>
      <c r="AT664" s="210" t="s">
        <v>131</v>
      </c>
      <c r="AU664" s="210" t="s">
        <v>79</v>
      </c>
      <c r="AY664" s="17" t="s">
        <v>128</v>
      </c>
      <c r="BE664" s="211">
        <f>IF(N664="základní",J664,0)</f>
        <v>0</v>
      </c>
      <c r="BF664" s="211">
        <f>IF(N664="snížená",J664,0)</f>
        <v>0</v>
      </c>
      <c r="BG664" s="211">
        <f>IF(N664="zákl. přenesená",J664,0)</f>
        <v>0</v>
      </c>
      <c r="BH664" s="211">
        <f>IF(N664="sníž. přenesená",J664,0)</f>
        <v>0</v>
      </c>
      <c r="BI664" s="211">
        <f>IF(N664="nulová",J664,0)</f>
        <v>0</v>
      </c>
      <c r="BJ664" s="17" t="s">
        <v>77</v>
      </c>
      <c r="BK664" s="211">
        <f>ROUND(I664*H664,2)</f>
        <v>0</v>
      </c>
      <c r="BL664" s="17" t="s">
        <v>278</v>
      </c>
      <c r="BM664" s="210" t="s">
        <v>1277</v>
      </c>
    </row>
    <row r="665" s="2" customFormat="1">
      <c r="A665" s="38"/>
      <c r="B665" s="39"/>
      <c r="C665" s="40"/>
      <c r="D665" s="212" t="s">
        <v>137</v>
      </c>
      <c r="E665" s="40"/>
      <c r="F665" s="213" t="s">
        <v>1278</v>
      </c>
      <c r="G665" s="40"/>
      <c r="H665" s="40"/>
      <c r="I665" s="214"/>
      <c r="J665" s="40"/>
      <c r="K665" s="40"/>
      <c r="L665" s="44"/>
      <c r="M665" s="215"/>
      <c r="N665" s="216"/>
      <c r="O665" s="84"/>
      <c r="P665" s="84"/>
      <c r="Q665" s="84"/>
      <c r="R665" s="84"/>
      <c r="S665" s="84"/>
      <c r="T665" s="85"/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T665" s="17" t="s">
        <v>137</v>
      </c>
      <c r="AU665" s="17" t="s">
        <v>79</v>
      </c>
    </row>
    <row r="666" s="2" customFormat="1" ht="37.8" customHeight="1">
      <c r="A666" s="38"/>
      <c r="B666" s="39"/>
      <c r="C666" s="198" t="s">
        <v>1279</v>
      </c>
      <c r="D666" s="198" t="s">
        <v>131</v>
      </c>
      <c r="E666" s="199" t="s">
        <v>1280</v>
      </c>
      <c r="F666" s="200" t="s">
        <v>1281</v>
      </c>
      <c r="G666" s="201" t="s">
        <v>145</v>
      </c>
      <c r="H666" s="202">
        <v>8.7400000000000002</v>
      </c>
      <c r="I666" s="203"/>
      <c r="J666" s="204">
        <f>ROUND(I666*H666,2)</f>
        <v>0</v>
      </c>
      <c r="K666" s="205"/>
      <c r="L666" s="44"/>
      <c r="M666" s="206" t="s">
        <v>19</v>
      </c>
      <c r="N666" s="207" t="s">
        <v>43</v>
      </c>
      <c r="O666" s="84"/>
      <c r="P666" s="208">
        <f>O666*H666</f>
        <v>0</v>
      </c>
      <c r="Q666" s="208">
        <v>0.0045450000000000004</v>
      </c>
      <c r="R666" s="208">
        <f>Q666*H666</f>
        <v>0.039723300000000003</v>
      </c>
      <c r="S666" s="208">
        <v>0</v>
      </c>
      <c r="T666" s="209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10" t="s">
        <v>278</v>
      </c>
      <c r="AT666" s="210" t="s">
        <v>131</v>
      </c>
      <c r="AU666" s="210" t="s">
        <v>79</v>
      </c>
      <c r="AY666" s="17" t="s">
        <v>128</v>
      </c>
      <c r="BE666" s="211">
        <f>IF(N666="základní",J666,0)</f>
        <v>0</v>
      </c>
      <c r="BF666" s="211">
        <f>IF(N666="snížená",J666,0)</f>
        <v>0</v>
      </c>
      <c r="BG666" s="211">
        <f>IF(N666="zákl. přenesená",J666,0)</f>
        <v>0</v>
      </c>
      <c r="BH666" s="211">
        <f>IF(N666="sníž. přenesená",J666,0)</f>
        <v>0</v>
      </c>
      <c r="BI666" s="211">
        <f>IF(N666="nulová",J666,0)</f>
        <v>0</v>
      </c>
      <c r="BJ666" s="17" t="s">
        <v>77</v>
      </c>
      <c r="BK666" s="211">
        <f>ROUND(I666*H666,2)</f>
        <v>0</v>
      </c>
      <c r="BL666" s="17" t="s">
        <v>278</v>
      </c>
      <c r="BM666" s="210" t="s">
        <v>1282</v>
      </c>
    </row>
    <row r="667" s="2" customFormat="1">
      <c r="A667" s="38"/>
      <c r="B667" s="39"/>
      <c r="C667" s="40"/>
      <c r="D667" s="212" t="s">
        <v>137</v>
      </c>
      <c r="E667" s="40"/>
      <c r="F667" s="213" t="s">
        <v>1283</v>
      </c>
      <c r="G667" s="40"/>
      <c r="H667" s="40"/>
      <c r="I667" s="214"/>
      <c r="J667" s="40"/>
      <c r="K667" s="40"/>
      <c r="L667" s="44"/>
      <c r="M667" s="215"/>
      <c r="N667" s="216"/>
      <c r="O667" s="84"/>
      <c r="P667" s="84"/>
      <c r="Q667" s="84"/>
      <c r="R667" s="84"/>
      <c r="S667" s="84"/>
      <c r="T667" s="85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137</v>
      </c>
      <c r="AU667" s="17" t="s">
        <v>79</v>
      </c>
    </row>
    <row r="668" s="2" customFormat="1" ht="37.8" customHeight="1">
      <c r="A668" s="38"/>
      <c r="B668" s="39"/>
      <c r="C668" s="198" t="s">
        <v>1284</v>
      </c>
      <c r="D668" s="198" t="s">
        <v>131</v>
      </c>
      <c r="E668" s="199" t="s">
        <v>1285</v>
      </c>
      <c r="F668" s="200" t="s">
        <v>1286</v>
      </c>
      <c r="G668" s="201" t="s">
        <v>161</v>
      </c>
      <c r="H668" s="202">
        <v>3.1000000000000001</v>
      </c>
      <c r="I668" s="203"/>
      <c r="J668" s="204">
        <f>ROUND(I668*H668,2)</f>
        <v>0</v>
      </c>
      <c r="K668" s="205"/>
      <c r="L668" s="44"/>
      <c r="M668" s="206" t="s">
        <v>19</v>
      </c>
      <c r="N668" s="207" t="s">
        <v>43</v>
      </c>
      <c r="O668" s="84"/>
      <c r="P668" s="208">
        <f>O668*H668</f>
        <v>0</v>
      </c>
      <c r="Q668" s="208">
        <v>0.00020000000000000001</v>
      </c>
      <c r="R668" s="208">
        <f>Q668*H668</f>
        <v>0.00062</v>
      </c>
      <c r="S668" s="208">
        <v>0</v>
      </c>
      <c r="T668" s="209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10" t="s">
        <v>278</v>
      </c>
      <c r="AT668" s="210" t="s">
        <v>131</v>
      </c>
      <c r="AU668" s="210" t="s">
        <v>79</v>
      </c>
      <c r="AY668" s="17" t="s">
        <v>128</v>
      </c>
      <c r="BE668" s="211">
        <f>IF(N668="základní",J668,0)</f>
        <v>0</v>
      </c>
      <c r="BF668" s="211">
        <f>IF(N668="snížená",J668,0)</f>
        <v>0</v>
      </c>
      <c r="BG668" s="211">
        <f>IF(N668="zákl. přenesená",J668,0)</f>
        <v>0</v>
      </c>
      <c r="BH668" s="211">
        <f>IF(N668="sníž. přenesená",J668,0)</f>
        <v>0</v>
      </c>
      <c r="BI668" s="211">
        <f>IF(N668="nulová",J668,0)</f>
        <v>0</v>
      </c>
      <c r="BJ668" s="17" t="s">
        <v>77</v>
      </c>
      <c r="BK668" s="211">
        <f>ROUND(I668*H668,2)</f>
        <v>0</v>
      </c>
      <c r="BL668" s="17" t="s">
        <v>278</v>
      </c>
      <c r="BM668" s="210" t="s">
        <v>1287</v>
      </c>
    </row>
    <row r="669" s="2" customFormat="1">
      <c r="A669" s="38"/>
      <c r="B669" s="39"/>
      <c r="C669" s="40"/>
      <c r="D669" s="212" t="s">
        <v>137</v>
      </c>
      <c r="E669" s="40"/>
      <c r="F669" s="213" t="s">
        <v>1288</v>
      </c>
      <c r="G669" s="40"/>
      <c r="H669" s="40"/>
      <c r="I669" s="214"/>
      <c r="J669" s="40"/>
      <c r="K669" s="40"/>
      <c r="L669" s="44"/>
      <c r="M669" s="215"/>
      <c r="N669" s="216"/>
      <c r="O669" s="84"/>
      <c r="P669" s="84"/>
      <c r="Q669" s="84"/>
      <c r="R669" s="84"/>
      <c r="S669" s="84"/>
      <c r="T669" s="85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T669" s="17" t="s">
        <v>137</v>
      </c>
      <c r="AU669" s="17" t="s">
        <v>79</v>
      </c>
    </row>
    <row r="670" s="13" customFormat="1">
      <c r="A670" s="13"/>
      <c r="B670" s="217"/>
      <c r="C670" s="218"/>
      <c r="D670" s="219" t="s">
        <v>139</v>
      </c>
      <c r="E670" s="220" t="s">
        <v>19</v>
      </c>
      <c r="F670" s="221" t="s">
        <v>1289</v>
      </c>
      <c r="G670" s="218"/>
      <c r="H670" s="222">
        <v>0.90000000000000002</v>
      </c>
      <c r="I670" s="223"/>
      <c r="J670" s="218"/>
      <c r="K670" s="218"/>
      <c r="L670" s="224"/>
      <c r="M670" s="225"/>
      <c r="N670" s="226"/>
      <c r="O670" s="226"/>
      <c r="P670" s="226"/>
      <c r="Q670" s="226"/>
      <c r="R670" s="226"/>
      <c r="S670" s="226"/>
      <c r="T670" s="227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28" t="s">
        <v>139</v>
      </c>
      <c r="AU670" s="228" t="s">
        <v>79</v>
      </c>
      <c r="AV670" s="13" t="s">
        <v>79</v>
      </c>
      <c r="AW670" s="13" t="s">
        <v>33</v>
      </c>
      <c r="AX670" s="13" t="s">
        <v>72</v>
      </c>
      <c r="AY670" s="228" t="s">
        <v>128</v>
      </c>
    </row>
    <row r="671" s="13" customFormat="1">
      <c r="A671" s="13"/>
      <c r="B671" s="217"/>
      <c r="C671" s="218"/>
      <c r="D671" s="219" t="s">
        <v>139</v>
      </c>
      <c r="E671" s="220" t="s">
        <v>19</v>
      </c>
      <c r="F671" s="221" t="s">
        <v>1290</v>
      </c>
      <c r="G671" s="218"/>
      <c r="H671" s="222">
        <v>0.80000000000000004</v>
      </c>
      <c r="I671" s="223"/>
      <c r="J671" s="218"/>
      <c r="K671" s="218"/>
      <c r="L671" s="224"/>
      <c r="M671" s="225"/>
      <c r="N671" s="226"/>
      <c r="O671" s="226"/>
      <c r="P671" s="226"/>
      <c r="Q671" s="226"/>
      <c r="R671" s="226"/>
      <c r="S671" s="226"/>
      <c r="T671" s="227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28" t="s">
        <v>139</v>
      </c>
      <c r="AU671" s="228" t="s">
        <v>79</v>
      </c>
      <c r="AV671" s="13" t="s">
        <v>79</v>
      </c>
      <c r="AW671" s="13" t="s">
        <v>33</v>
      </c>
      <c r="AX671" s="13" t="s">
        <v>72</v>
      </c>
      <c r="AY671" s="228" t="s">
        <v>128</v>
      </c>
    </row>
    <row r="672" s="13" customFormat="1">
      <c r="A672" s="13"/>
      <c r="B672" s="217"/>
      <c r="C672" s="218"/>
      <c r="D672" s="219" t="s">
        <v>139</v>
      </c>
      <c r="E672" s="220" t="s">
        <v>19</v>
      </c>
      <c r="F672" s="221" t="s">
        <v>1291</v>
      </c>
      <c r="G672" s="218"/>
      <c r="H672" s="222">
        <v>0.69999999999999996</v>
      </c>
      <c r="I672" s="223"/>
      <c r="J672" s="218"/>
      <c r="K672" s="218"/>
      <c r="L672" s="224"/>
      <c r="M672" s="225"/>
      <c r="N672" s="226"/>
      <c r="O672" s="226"/>
      <c r="P672" s="226"/>
      <c r="Q672" s="226"/>
      <c r="R672" s="226"/>
      <c r="S672" s="226"/>
      <c r="T672" s="22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28" t="s">
        <v>139</v>
      </c>
      <c r="AU672" s="228" t="s">
        <v>79</v>
      </c>
      <c r="AV672" s="13" t="s">
        <v>79</v>
      </c>
      <c r="AW672" s="13" t="s">
        <v>33</v>
      </c>
      <c r="AX672" s="13" t="s">
        <v>72</v>
      </c>
      <c r="AY672" s="228" t="s">
        <v>128</v>
      </c>
    </row>
    <row r="673" s="13" customFormat="1">
      <c r="A673" s="13"/>
      <c r="B673" s="217"/>
      <c r="C673" s="218"/>
      <c r="D673" s="219" t="s">
        <v>139</v>
      </c>
      <c r="E673" s="220" t="s">
        <v>19</v>
      </c>
      <c r="F673" s="221" t="s">
        <v>1292</v>
      </c>
      <c r="G673" s="218"/>
      <c r="H673" s="222">
        <v>0.69999999999999996</v>
      </c>
      <c r="I673" s="223"/>
      <c r="J673" s="218"/>
      <c r="K673" s="218"/>
      <c r="L673" s="224"/>
      <c r="M673" s="225"/>
      <c r="N673" s="226"/>
      <c r="O673" s="226"/>
      <c r="P673" s="226"/>
      <c r="Q673" s="226"/>
      <c r="R673" s="226"/>
      <c r="S673" s="226"/>
      <c r="T673" s="227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28" t="s">
        <v>139</v>
      </c>
      <c r="AU673" s="228" t="s">
        <v>79</v>
      </c>
      <c r="AV673" s="13" t="s">
        <v>79</v>
      </c>
      <c r="AW673" s="13" t="s">
        <v>33</v>
      </c>
      <c r="AX673" s="13" t="s">
        <v>72</v>
      </c>
      <c r="AY673" s="228" t="s">
        <v>128</v>
      </c>
    </row>
    <row r="674" s="2" customFormat="1" ht="16.5" customHeight="1">
      <c r="A674" s="38"/>
      <c r="B674" s="39"/>
      <c r="C674" s="239" t="s">
        <v>1293</v>
      </c>
      <c r="D674" s="239" t="s">
        <v>284</v>
      </c>
      <c r="E674" s="240" t="s">
        <v>1294</v>
      </c>
      <c r="F674" s="241" t="s">
        <v>1295</v>
      </c>
      <c r="G674" s="242" t="s">
        <v>161</v>
      </c>
      <c r="H674" s="243">
        <v>3.4100000000000001</v>
      </c>
      <c r="I674" s="244"/>
      <c r="J674" s="245">
        <f>ROUND(I674*H674,2)</f>
        <v>0</v>
      </c>
      <c r="K674" s="246"/>
      <c r="L674" s="247"/>
      <c r="M674" s="248" t="s">
        <v>19</v>
      </c>
      <c r="N674" s="249" t="s">
        <v>43</v>
      </c>
      <c r="O674" s="84"/>
      <c r="P674" s="208">
        <f>O674*H674</f>
        <v>0</v>
      </c>
      <c r="Q674" s="208">
        <v>0.00017000000000000001</v>
      </c>
      <c r="R674" s="208">
        <f>Q674*H674</f>
        <v>0.00057970000000000005</v>
      </c>
      <c r="S674" s="208">
        <v>0</v>
      </c>
      <c r="T674" s="209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10" t="s">
        <v>373</v>
      </c>
      <c r="AT674" s="210" t="s">
        <v>284</v>
      </c>
      <c r="AU674" s="210" t="s">
        <v>79</v>
      </c>
      <c r="AY674" s="17" t="s">
        <v>128</v>
      </c>
      <c r="BE674" s="211">
        <f>IF(N674="základní",J674,0)</f>
        <v>0</v>
      </c>
      <c r="BF674" s="211">
        <f>IF(N674="snížená",J674,0)</f>
        <v>0</v>
      </c>
      <c r="BG674" s="211">
        <f>IF(N674="zákl. přenesená",J674,0)</f>
        <v>0</v>
      </c>
      <c r="BH674" s="211">
        <f>IF(N674="sníž. přenesená",J674,0)</f>
        <v>0</v>
      </c>
      <c r="BI674" s="211">
        <f>IF(N674="nulová",J674,0)</f>
        <v>0</v>
      </c>
      <c r="BJ674" s="17" t="s">
        <v>77</v>
      </c>
      <c r="BK674" s="211">
        <f>ROUND(I674*H674,2)</f>
        <v>0</v>
      </c>
      <c r="BL674" s="17" t="s">
        <v>278</v>
      </c>
      <c r="BM674" s="210" t="s">
        <v>1296</v>
      </c>
    </row>
    <row r="675" s="13" customFormat="1">
      <c r="A675" s="13"/>
      <c r="B675" s="217"/>
      <c r="C675" s="218"/>
      <c r="D675" s="219" t="s">
        <v>139</v>
      </c>
      <c r="E675" s="218"/>
      <c r="F675" s="221" t="s">
        <v>1297</v>
      </c>
      <c r="G675" s="218"/>
      <c r="H675" s="222">
        <v>3.4100000000000001</v>
      </c>
      <c r="I675" s="223"/>
      <c r="J675" s="218"/>
      <c r="K675" s="218"/>
      <c r="L675" s="224"/>
      <c r="M675" s="225"/>
      <c r="N675" s="226"/>
      <c r="O675" s="226"/>
      <c r="P675" s="226"/>
      <c r="Q675" s="226"/>
      <c r="R675" s="226"/>
      <c r="S675" s="226"/>
      <c r="T675" s="227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28" t="s">
        <v>139</v>
      </c>
      <c r="AU675" s="228" t="s">
        <v>79</v>
      </c>
      <c r="AV675" s="13" t="s">
        <v>79</v>
      </c>
      <c r="AW675" s="13" t="s">
        <v>4</v>
      </c>
      <c r="AX675" s="13" t="s">
        <v>77</v>
      </c>
      <c r="AY675" s="228" t="s">
        <v>128</v>
      </c>
    </row>
    <row r="676" s="2" customFormat="1" ht="37.8" customHeight="1">
      <c r="A676" s="38"/>
      <c r="B676" s="39"/>
      <c r="C676" s="198" t="s">
        <v>1298</v>
      </c>
      <c r="D676" s="198" t="s">
        <v>131</v>
      </c>
      <c r="E676" s="199" t="s">
        <v>1299</v>
      </c>
      <c r="F676" s="200" t="s">
        <v>1300</v>
      </c>
      <c r="G676" s="201" t="s">
        <v>161</v>
      </c>
      <c r="H676" s="202">
        <v>4.9100000000000001</v>
      </c>
      <c r="I676" s="203"/>
      <c r="J676" s="204">
        <f>ROUND(I676*H676,2)</f>
        <v>0</v>
      </c>
      <c r="K676" s="205"/>
      <c r="L676" s="44"/>
      <c r="M676" s="206" t="s">
        <v>19</v>
      </c>
      <c r="N676" s="207" t="s">
        <v>43</v>
      </c>
      <c r="O676" s="84"/>
      <c r="P676" s="208">
        <f>O676*H676</f>
        <v>0</v>
      </c>
      <c r="Q676" s="208">
        <v>0.00058399999999999999</v>
      </c>
      <c r="R676" s="208">
        <f>Q676*H676</f>
        <v>0.0028674400000000002</v>
      </c>
      <c r="S676" s="208">
        <v>0</v>
      </c>
      <c r="T676" s="209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10" t="s">
        <v>278</v>
      </c>
      <c r="AT676" s="210" t="s">
        <v>131</v>
      </c>
      <c r="AU676" s="210" t="s">
        <v>79</v>
      </c>
      <c r="AY676" s="17" t="s">
        <v>128</v>
      </c>
      <c r="BE676" s="211">
        <f>IF(N676="základní",J676,0)</f>
        <v>0</v>
      </c>
      <c r="BF676" s="211">
        <f>IF(N676="snížená",J676,0)</f>
        <v>0</v>
      </c>
      <c r="BG676" s="211">
        <f>IF(N676="zákl. přenesená",J676,0)</f>
        <v>0</v>
      </c>
      <c r="BH676" s="211">
        <f>IF(N676="sníž. přenesená",J676,0)</f>
        <v>0</v>
      </c>
      <c r="BI676" s="211">
        <f>IF(N676="nulová",J676,0)</f>
        <v>0</v>
      </c>
      <c r="BJ676" s="17" t="s">
        <v>77</v>
      </c>
      <c r="BK676" s="211">
        <f>ROUND(I676*H676,2)</f>
        <v>0</v>
      </c>
      <c r="BL676" s="17" t="s">
        <v>278</v>
      </c>
      <c r="BM676" s="210" t="s">
        <v>1301</v>
      </c>
    </row>
    <row r="677" s="2" customFormat="1">
      <c r="A677" s="38"/>
      <c r="B677" s="39"/>
      <c r="C677" s="40"/>
      <c r="D677" s="212" t="s">
        <v>137</v>
      </c>
      <c r="E677" s="40"/>
      <c r="F677" s="213" t="s">
        <v>1302</v>
      </c>
      <c r="G677" s="40"/>
      <c r="H677" s="40"/>
      <c r="I677" s="214"/>
      <c r="J677" s="40"/>
      <c r="K677" s="40"/>
      <c r="L677" s="44"/>
      <c r="M677" s="215"/>
      <c r="N677" s="216"/>
      <c r="O677" s="84"/>
      <c r="P677" s="84"/>
      <c r="Q677" s="84"/>
      <c r="R677" s="84"/>
      <c r="S677" s="84"/>
      <c r="T677" s="85"/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T677" s="17" t="s">
        <v>137</v>
      </c>
      <c r="AU677" s="17" t="s">
        <v>79</v>
      </c>
    </row>
    <row r="678" s="13" customFormat="1">
      <c r="A678" s="13"/>
      <c r="B678" s="217"/>
      <c r="C678" s="218"/>
      <c r="D678" s="219" t="s">
        <v>139</v>
      </c>
      <c r="E678" s="220" t="s">
        <v>19</v>
      </c>
      <c r="F678" s="221" t="s">
        <v>1303</v>
      </c>
      <c r="G678" s="218"/>
      <c r="H678" s="222">
        <v>4.9100000000000001</v>
      </c>
      <c r="I678" s="223"/>
      <c r="J678" s="218"/>
      <c r="K678" s="218"/>
      <c r="L678" s="224"/>
      <c r="M678" s="225"/>
      <c r="N678" s="226"/>
      <c r="O678" s="226"/>
      <c r="P678" s="226"/>
      <c r="Q678" s="226"/>
      <c r="R678" s="226"/>
      <c r="S678" s="226"/>
      <c r="T678" s="227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28" t="s">
        <v>139</v>
      </c>
      <c r="AU678" s="228" t="s">
        <v>79</v>
      </c>
      <c r="AV678" s="13" t="s">
        <v>79</v>
      </c>
      <c r="AW678" s="13" t="s">
        <v>33</v>
      </c>
      <c r="AX678" s="13" t="s">
        <v>72</v>
      </c>
      <c r="AY678" s="228" t="s">
        <v>128</v>
      </c>
    </row>
    <row r="679" s="2" customFormat="1" ht="37.8" customHeight="1">
      <c r="A679" s="38"/>
      <c r="B679" s="39"/>
      <c r="C679" s="239" t="s">
        <v>1304</v>
      </c>
      <c r="D679" s="239" t="s">
        <v>284</v>
      </c>
      <c r="E679" s="240" t="s">
        <v>1305</v>
      </c>
      <c r="F679" s="241" t="s">
        <v>1306</v>
      </c>
      <c r="G679" s="242" t="s">
        <v>145</v>
      </c>
      <c r="H679" s="243">
        <v>0.72899999999999998</v>
      </c>
      <c r="I679" s="244"/>
      <c r="J679" s="245">
        <f>ROUND(I679*H679,2)</f>
        <v>0</v>
      </c>
      <c r="K679" s="246"/>
      <c r="L679" s="247"/>
      <c r="M679" s="248" t="s">
        <v>19</v>
      </c>
      <c r="N679" s="249" t="s">
        <v>43</v>
      </c>
      <c r="O679" s="84"/>
      <c r="P679" s="208">
        <f>O679*H679</f>
        <v>0</v>
      </c>
      <c r="Q679" s="208">
        <v>0.021999999999999999</v>
      </c>
      <c r="R679" s="208">
        <f>Q679*H679</f>
        <v>0.016038</v>
      </c>
      <c r="S679" s="208">
        <v>0</v>
      </c>
      <c r="T679" s="209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10" t="s">
        <v>373</v>
      </c>
      <c r="AT679" s="210" t="s">
        <v>284</v>
      </c>
      <c r="AU679" s="210" t="s">
        <v>79</v>
      </c>
      <c r="AY679" s="17" t="s">
        <v>128</v>
      </c>
      <c r="BE679" s="211">
        <f>IF(N679="základní",J679,0)</f>
        <v>0</v>
      </c>
      <c r="BF679" s="211">
        <f>IF(N679="snížená",J679,0)</f>
        <v>0</v>
      </c>
      <c r="BG679" s="211">
        <f>IF(N679="zákl. přenesená",J679,0)</f>
        <v>0</v>
      </c>
      <c r="BH679" s="211">
        <f>IF(N679="sníž. přenesená",J679,0)</f>
        <v>0</v>
      </c>
      <c r="BI679" s="211">
        <f>IF(N679="nulová",J679,0)</f>
        <v>0</v>
      </c>
      <c r="BJ679" s="17" t="s">
        <v>77</v>
      </c>
      <c r="BK679" s="211">
        <f>ROUND(I679*H679,2)</f>
        <v>0</v>
      </c>
      <c r="BL679" s="17" t="s">
        <v>278</v>
      </c>
      <c r="BM679" s="210" t="s">
        <v>1307</v>
      </c>
    </row>
    <row r="680" s="13" customFormat="1">
      <c r="A680" s="13"/>
      <c r="B680" s="217"/>
      <c r="C680" s="218"/>
      <c r="D680" s="219" t="s">
        <v>139</v>
      </c>
      <c r="E680" s="218"/>
      <c r="F680" s="221" t="s">
        <v>1308</v>
      </c>
      <c r="G680" s="218"/>
      <c r="H680" s="222">
        <v>0.72899999999999998</v>
      </c>
      <c r="I680" s="223"/>
      <c r="J680" s="218"/>
      <c r="K680" s="218"/>
      <c r="L680" s="224"/>
      <c r="M680" s="225"/>
      <c r="N680" s="226"/>
      <c r="O680" s="226"/>
      <c r="P680" s="226"/>
      <c r="Q680" s="226"/>
      <c r="R680" s="226"/>
      <c r="S680" s="226"/>
      <c r="T680" s="22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28" t="s">
        <v>139</v>
      </c>
      <c r="AU680" s="228" t="s">
        <v>79</v>
      </c>
      <c r="AV680" s="13" t="s">
        <v>79</v>
      </c>
      <c r="AW680" s="13" t="s">
        <v>4</v>
      </c>
      <c r="AX680" s="13" t="s">
        <v>77</v>
      </c>
      <c r="AY680" s="228" t="s">
        <v>128</v>
      </c>
    </row>
    <row r="681" s="2" customFormat="1" ht="24.15" customHeight="1">
      <c r="A681" s="38"/>
      <c r="B681" s="39"/>
      <c r="C681" s="198" t="s">
        <v>1309</v>
      </c>
      <c r="D681" s="198" t="s">
        <v>131</v>
      </c>
      <c r="E681" s="199" t="s">
        <v>1310</v>
      </c>
      <c r="F681" s="200" t="s">
        <v>1311</v>
      </c>
      <c r="G681" s="201" t="s">
        <v>145</v>
      </c>
      <c r="H681" s="202">
        <v>8.7449999999999992</v>
      </c>
      <c r="I681" s="203"/>
      <c r="J681" s="204">
        <f>ROUND(I681*H681,2)</f>
        <v>0</v>
      </c>
      <c r="K681" s="205"/>
      <c r="L681" s="44"/>
      <c r="M681" s="206" t="s">
        <v>19</v>
      </c>
      <c r="N681" s="207" t="s">
        <v>43</v>
      </c>
      <c r="O681" s="84"/>
      <c r="P681" s="208">
        <f>O681*H681</f>
        <v>0</v>
      </c>
      <c r="Q681" s="208">
        <v>0</v>
      </c>
      <c r="R681" s="208">
        <f>Q681*H681</f>
        <v>0</v>
      </c>
      <c r="S681" s="208">
        <v>0</v>
      </c>
      <c r="T681" s="209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10" t="s">
        <v>278</v>
      </c>
      <c r="AT681" s="210" t="s">
        <v>131</v>
      </c>
      <c r="AU681" s="210" t="s">
        <v>79</v>
      </c>
      <c r="AY681" s="17" t="s">
        <v>128</v>
      </c>
      <c r="BE681" s="211">
        <f>IF(N681="základní",J681,0)</f>
        <v>0</v>
      </c>
      <c r="BF681" s="211">
        <f>IF(N681="snížená",J681,0)</f>
        <v>0</v>
      </c>
      <c r="BG681" s="211">
        <f>IF(N681="zákl. přenesená",J681,0)</f>
        <v>0</v>
      </c>
      <c r="BH681" s="211">
        <f>IF(N681="sníž. přenesená",J681,0)</f>
        <v>0</v>
      </c>
      <c r="BI681" s="211">
        <f>IF(N681="nulová",J681,0)</f>
        <v>0</v>
      </c>
      <c r="BJ681" s="17" t="s">
        <v>77</v>
      </c>
      <c r="BK681" s="211">
        <f>ROUND(I681*H681,2)</f>
        <v>0</v>
      </c>
      <c r="BL681" s="17" t="s">
        <v>278</v>
      </c>
      <c r="BM681" s="210" t="s">
        <v>1312</v>
      </c>
    </row>
    <row r="682" s="2" customFormat="1">
      <c r="A682" s="38"/>
      <c r="B682" s="39"/>
      <c r="C682" s="40"/>
      <c r="D682" s="212" t="s">
        <v>137</v>
      </c>
      <c r="E682" s="40"/>
      <c r="F682" s="213" t="s">
        <v>1313</v>
      </c>
      <c r="G682" s="40"/>
      <c r="H682" s="40"/>
      <c r="I682" s="214"/>
      <c r="J682" s="40"/>
      <c r="K682" s="40"/>
      <c r="L682" s="44"/>
      <c r="M682" s="215"/>
      <c r="N682" s="216"/>
      <c r="O682" s="84"/>
      <c r="P682" s="84"/>
      <c r="Q682" s="84"/>
      <c r="R682" s="84"/>
      <c r="S682" s="84"/>
      <c r="T682" s="85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T682" s="17" t="s">
        <v>137</v>
      </c>
      <c r="AU682" s="17" t="s">
        <v>79</v>
      </c>
    </row>
    <row r="683" s="13" customFormat="1">
      <c r="A683" s="13"/>
      <c r="B683" s="217"/>
      <c r="C683" s="218"/>
      <c r="D683" s="219" t="s">
        <v>139</v>
      </c>
      <c r="E683" s="220" t="s">
        <v>19</v>
      </c>
      <c r="F683" s="221" t="s">
        <v>1273</v>
      </c>
      <c r="G683" s="218"/>
      <c r="H683" s="222">
        <v>0.215</v>
      </c>
      <c r="I683" s="223"/>
      <c r="J683" s="218"/>
      <c r="K683" s="218"/>
      <c r="L683" s="224"/>
      <c r="M683" s="225"/>
      <c r="N683" s="226"/>
      <c r="O683" s="226"/>
      <c r="P683" s="226"/>
      <c r="Q683" s="226"/>
      <c r="R683" s="226"/>
      <c r="S683" s="226"/>
      <c r="T683" s="227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28" t="s">
        <v>139</v>
      </c>
      <c r="AU683" s="228" t="s">
        <v>79</v>
      </c>
      <c r="AV683" s="13" t="s">
        <v>79</v>
      </c>
      <c r="AW683" s="13" t="s">
        <v>33</v>
      </c>
      <c r="AX683" s="13" t="s">
        <v>72</v>
      </c>
      <c r="AY683" s="228" t="s">
        <v>128</v>
      </c>
    </row>
    <row r="684" s="13" customFormat="1">
      <c r="A684" s="13"/>
      <c r="B684" s="217"/>
      <c r="C684" s="218"/>
      <c r="D684" s="219" t="s">
        <v>139</v>
      </c>
      <c r="E684" s="220" t="s">
        <v>19</v>
      </c>
      <c r="F684" s="221" t="s">
        <v>302</v>
      </c>
      <c r="G684" s="218"/>
      <c r="H684" s="222">
        <v>1.95</v>
      </c>
      <c r="I684" s="223"/>
      <c r="J684" s="218"/>
      <c r="K684" s="218"/>
      <c r="L684" s="224"/>
      <c r="M684" s="225"/>
      <c r="N684" s="226"/>
      <c r="O684" s="226"/>
      <c r="P684" s="226"/>
      <c r="Q684" s="226"/>
      <c r="R684" s="226"/>
      <c r="S684" s="226"/>
      <c r="T684" s="227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28" t="s">
        <v>139</v>
      </c>
      <c r="AU684" s="228" t="s">
        <v>79</v>
      </c>
      <c r="AV684" s="13" t="s">
        <v>79</v>
      </c>
      <c r="AW684" s="13" t="s">
        <v>33</v>
      </c>
      <c r="AX684" s="13" t="s">
        <v>72</v>
      </c>
      <c r="AY684" s="228" t="s">
        <v>128</v>
      </c>
    </row>
    <row r="685" s="13" customFormat="1">
      <c r="A685" s="13"/>
      <c r="B685" s="217"/>
      <c r="C685" s="218"/>
      <c r="D685" s="219" t="s">
        <v>139</v>
      </c>
      <c r="E685" s="220" t="s">
        <v>19</v>
      </c>
      <c r="F685" s="221" t="s">
        <v>303</v>
      </c>
      <c r="G685" s="218"/>
      <c r="H685" s="222">
        <v>2.7999999999999998</v>
      </c>
      <c r="I685" s="223"/>
      <c r="J685" s="218"/>
      <c r="K685" s="218"/>
      <c r="L685" s="224"/>
      <c r="M685" s="225"/>
      <c r="N685" s="226"/>
      <c r="O685" s="226"/>
      <c r="P685" s="226"/>
      <c r="Q685" s="226"/>
      <c r="R685" s="226"/>
      <c r="S685" s="226"/>
      <c r="T685" s="227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28" t="s">
        <v>139</v>
      </c>
      <c r="AU685" s="228" t="s">
        <v>79</v>
      </c>
      <c r="AV685" s="13" t="s">
        <v>79</v>
      </c>
      <c r="AW685" s="13" t="s">
        <v>33</v>
      </c>
      <c r="AX685" s="13" t="s">
        <v>72</v>
      </c>
      <c r="AY685" s="228" t="s">
        <v>128</v>
      </c>
    </row>
    <row r="686" s="13" customFormat="1">
      <c r="A686" s="13"/>
      <c r="B686" s="217"/>
      <c r="C686" s="218"/>
      <c r="D686" s="219" t="s">
        <v>139</v>
      </c>
      <c r="E686" s="220" t="s">
        <v>19</v>
      </c>
      <c r="F686" s="221" t="s">
        <v>304</v>
      </c>
      <c r="G686" s="218"/>
      <c r="H686" s="222">
        <v>3.7799999999999998</v>
      </c>
      <c r="I686" s="223"/>
      <c r="J686" s="218"/>
      <c r="K686" s="218"/>
      <c r="L686" s="224"/>
      <c r="M686" s="225"/>
      <c r="N686" s="226"/>
      <c r="O686" s="226"/>
      <c r="P686" s="226"/>
      <c r="Q686" s="226"/>
      <c r="R686" s="226"/>
      <c r="S686" s="226"/>
      <c r="T686" s="227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28" t="s">
        <v>139</v>
      </c>
      <c r="AU686" s="228" t="s">
        <v>79</v>
      </c>
      <c r="AV686" s="13" t="s">
        <v>79</v>
      </c>
      <c r="AW686" s="13" t="s">
        <v>33</v>
      </c>
      <c r="AX686" s="13" t="s">
        <v>72</v>
      </c>
      <c r="AY686" s="228" t="s">
        <v>128</v>
      </c>
    </row>
    <row r="687" s="2" customFormat="1" ht="37.8" customHeight="1">
      <c r="A687" s="38"/>
      <c r="B687" s="39"/>
      <c r="C687" s="198" t="s">
        <v>1314</v>
      </c>
      <c r="D687" s="198" t="s">
        <v>131</v>
      </c>
      <c r="E687" s="199" t="s">
        <v>1315</v>
      </c>
      <c r="F687" s="200" t="s">
        <v>1316</v>
      </c>
      <c r="G687" s="201" t="s">
        <v>145</v>
      </c>
      <c r="H687" s="202">
        <v>8.7449999999999992</v>
      </c>
      <c r="I687" s="203"/>
      <c r="J687" s="204">
        <f>ROUND(I687*H687,2)</f>
        <v>0</v>
      </c>
      <c r="K687" s="205"/>
      <c r="L687" s="44"/>
      <c r="M687" s="206" t="s">
        <v>19</v>
      </c>
      <c r="N687" s="207" t="s">
        <v>43</v>
      </c>
      <c r="O687" s="84"/>
      <c r="P687" s="208">
        <f>O687*H687</f>
        <v>0</v>
      </c>
      <c r="Q687" s="208">
        <v>0.0051960000000000001</v>
      </c>
      <c r="R687" s="208">
        <f>Q687*H687</f>
        <v>0.045439019999999997</v>
      </c>
      <c r="S687" s="208">
        <v>0</v>
      </c>
      <c r="T687" s="209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10" t="s">
        <v>278</v>
      </c>
      <c r="AT687" s="210" t="s">
        <v>131</v>
      </c>
      <c r="AU687" s="210" t="s">
        <v>79</v>
      </c>
      <c r="AY687" s="17" t="s">
        <v>128</v>
      </c>
      <c r="BE687" s="211">
        <f>IF(N687="základní",J687,0)</f>
        <v>0</v>
      </c>
      <c r="BF687" s="211">
        <f>IF(N687="snížená",J687,0)</f>
        <v>0</v>
      </c>
      <c r="BG687" s="211">
        <f>IF(N687="zákl. přenesená",J687,0)</f>
        <v>0</v>
      </c>
      <c r="BH687" s="211">
        <f>IF(N687="sníž. přenesená",J687,0)</f>
        <v>0</v>
      </c>
      <c r="BI687" s="211">
        <f>IF(N687="nulová",J687,0)</f>
        <v>0</v>
      </c>
      <c r="BJ687" s="17" t="s">
        <v>77</v>
      </c>
      <c r="BK687" s="211">
        <f>ROUND(I687*H687,2)</f>
        <v>0</v>
      </c>
      <c r="BL687" s="17" t="s">
        <v>278</v>
      </c>
      <c r="BM687" s="210" t="s">
        <v>1317</v>
      </c>
    </row>
    <row r="688" s="2" customFormat="1">
      <c r="A688" s="38"/>
      <c r="B688" s="39"/>
      <c r="C688" s="40"/>
      <c r="D688" s="212" t="s">
        <v>137</v>
      </c>
      <c r="E688" s="40"/>
      <c r="F688" s="213" t="s">
        <v>1318</v>
      </c>
      <c r="G688" s="40"/>
      <c r="H688" s="40"/>
      <c r="I688" s="214"/>
      <c r="J688" s="40"/>
      <c r="K688" s="40"/>
      <c r="L688" s="44"/>
      <c r="M688" s="215"/>
      <c r="N688" s="216"/>
      <c r="O688" s="84"/>
      <c r="P688" s="84"/>
      <c r="Q688" s="84"/>
      <c r="R688" s="84"/>
      <c r="S688" s="84"/>
      <c r="T688" s="85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T688" s="17" t="s">
        <v>137</v>
      </c>
      <c r="AU688" s="17" t="s">
        <v>79</v>
      </c>
    </row>
    <row r="689" s="13" customFormat="1">
      <c r="A689" s="13"/>
      <c r="B689" s="217"/>
      <c r="C689" s="218"/>
      <c r="D689" s="219" t="s">
        <v>139</v>
      </c>
      <c r="E689" s="220" t="s">
        <v>19</v>
      </c>
      <c r="F689" s="221" t="s">
        <v>1273</v>
      </c>
      <c r="G689" s="218"/>
      <c r="H689" s="222">
        <v>0.215</v>
      </c>
      <c r="I689" s="223"/>
      <c r="J689" s="218"/>
      <c r="K689" s="218"/>
      <c r="L689" s="224"/>
      <c r="M689" s="225"/>
      <c r="N689" s="226"/>
      <c r="O689" s="226"/>
      <c r="P689" s="226"/>
      <c r="Q689" s="226"/>
      <c r="R689" s="226"/>
      <c r="S689" s="226"/>
      <c r="T689" s="227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28" t="s">
        <v>139</v>
      </c>
      <c r="AU689" s="228" t="s">
        <v>79</v>
      </c>
      <c r="AV689" s="13" t="s">
        <v>79</v>
      </c>
      <c r="AW689" s="13" t="s">
        <v>33</v>
      </c>
      <c r="AX689" s="13" t="s">
        <v>72</v>
      </c>
      <c r="AY689" s="228" t="s">
        <v>128</v>
      </c>
    </row>
    <row r="690" s="13" customFormat="1">
      <c r="A690" s="13"/>
      <c r="B690" s="217"/>
      <c r="C690" s="218"/>
      <c r="D690" s="219" t="s">
        <v>139</v>
      </c>
      <c r="E690" s="220" t="s">
        <v>19</v>
      </c>
      <c r="F690" s="221" t="s">
        <v>302</v>
      </c>
      <c r="G690" s="218"/>
      <c r="H690" s="222">
        <v>1.95</v>
      </c>
      <c r="I690" s="223"/>
      <c r="J690" s="218"/>
      <c r="K690" s="218"/>
      <c r="L690" s="224"/>
      <c r="M690" s="225"/>
      <c r="N690" s="226"/>
      <c r="O690" s="226"/>
      <c r="P690" s="226"/>
      <c r="Q690" s="226"/>
      <c r="R690" s="226"/>
      <c r="S690" s="226"/>
      <c r="T690" s="227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28" t="s">
        <v>139</v>
      </c>
      <c r="AU690" s="228" t="s">
        <v>79</v>
      </c>
      <c r="AV690" s="13" t="s">
        <v>79</v>
      </c>
      <c r="AW690" s="13" t="s">
        <v>33</v>
      </c>
      <c r="AX690" s="13" t="s">
        <v>72</v>
      </c>
      <c r="AY690" s="228" t="s">
        <v>128</v>
      </c>
    </row>
    <row r="691" s="13" customFormat="1">
      <c r="A691" s="13"/>
      <c r="B691" s="217"/>
      <c r="C691" s="218"/>
      <c r="D691" s="219" t="s">
        <v>139</v>
      </c>
      <c r="E691" s="220" t="s">
        <v>19</v>
      </c>
      <c r="F691" s="221" t="s">
        <v>303</v>
      </c>
      <c r="G691" s="218"/>
      <c r="H691" s="222">
        <v>2.7999999999999998</v>
      </c>
      <c r="I691" s="223"/>
      <c r="J691" s="218"/>
      <c r="K691" s="218"/>
      <c r="L691" s="224"/>
      <c r="M691" s="225"/>
      <c r="N691" s="226"/>
      <c r="O691" s="226"/>
      <c r="P691" s="226"/>
      <c r="Q691" s="226"/>
      <c r="R691" s="226"/>
      <c r="S691" s="226"/>
      <c r="T691" s="227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28" t="s">
        <v>139</v>
      </c>
      <c r="AU691" s="228" t="s">
        <v>79</v>
      </c>
      <c r="AV691" s="13" t="s">
        <v>79</v>
      </c>
      <c r="AW691" s="13" t="s">
        <v>33</v>
      </c>
      <c r="AX691" s="13" t="s">
        <v>72</v>
      </c>
      <c r="AY691" s="228" t="s">
        <v>128</v>
      </c>
    </row>
    <row r="692" s="13" customFormat="1">
      <c r="A692" s="13"/>
      <c r="B692" s="217"/>
      <c r="C692" s="218"/>
      <c r="D692" s="219" t="s">
        <v>139</v>
      </c>
      <c r="E692" s="220" t="s">
        <v>19</v>
      </c>
      <c r="F692" s="221" t="s">
        <v>304</v>
      </c>
      <c r="G692" s="218"/>
      <c r="H692" s="222">
        <v>3.7799999999999998</v>
      </c>
      <c r="I692" s="223"/>
      <c r="J692" s="218"/>
      <c r="K692" s="218"/>
      <c r="L692" s="224"/>
      <c r="M692" s="225"/>
      <c r="N692" s="226"/>
      <c r="O692" s="226"/>
      <c r="P692" s="226"/>
      <c r="Q692" s="226"/>
      <c r="R692" s="226"/>
      <c r="S692" s="226"/>
      <c r="T692" s="227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28" t="s">
        <v>139</v>
      </c>
      <c r="AU692" s="228" t="s">
        <v>79</v>
      </c>
      <c r="AV692" s="13" t="s">
        <v>79</v>
      </c>
      <c r="AW692" s="13" t="s">
        <v>33</v>
      </c>
      <c r="AX692" s="13" t="s">
        <v>72</v>
      </c>
      <c r="AY692" s="228" t="s">
        <v>128</v>
      </c>
    </row>
    <row r="693" s="2" customFormat="1" ht="37.8" customHeight="1">
      <c r="A693" s="38"/>
      <c r="B693" s="39"/>
      <c r="C693" s="239" t="s">
        <v>1319</v>
      </c>
      <c r="D693" s="239" t="s">
        <v>284</v>
      </c>
      <c r="E693" s="240" t="s">
        <v>1305</v>
      </c>
      <c r="F693" s="241" t="s">
        <v>1306</v>
      </c>
      <c r="G693" s="242" t="s">
        <v>145</v>
      </c>
      <c r="H693" s="243">
        <v>9.6199999999999992</v>
      </c>
      <c r="I693" s="244"/>
      <c r="J693" s="245">
        <f>ROUND(I693*H693,2)</f>
        <v>0</v>
      </c>
      <c r="K693" s="246"/>
      <c r="L693" s="247"/>
      <c r="M693" s="248" t="s">
        <v>19</v>
      </c>
      <c r="N693" s="249" t="s">
        <v>43</v>
      </c>
      <c r="O693" s="84"/>
      <c r="P693" s="208">
        <f>O693*H693</f>
        <v>0</v>
      </c>
      <c r="Q693" s="208">
        <v>0.021999999999999999</v>
      </c>
      <c r="R693" s="208">
        <f>Q693*H693</f>
        <v>0.21163999999999997</v>
      </c>
      <c r="S693" s="208">
        <v>0</v>
      </c>
      <c r="T693" s="209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10" t="s">
        <v>373</v>
      </c>
      <c r="AT693" s="210" t="s">
        <v>284</v>
      </c>
      <c r="AU693" s="210" t="s">
        <v>79</v>
      </c>
      <c r="AY693" s="17" t="s">
        <v>128</v>
      </c>
      <c r="BE693" s="211">
        <f>IF(N693="základní",J693,0)</f>
        <v>0</v>
      </c>
      <c r="BF693" s="211">
        <f>IF(N693="snížená",J693,0)</f>
        <v>0</v>
      </c>
      <c r="BG693" s="211">
        <f>IF(N693="zákl. přenesená",J693,0)</f>
        <v>0</v>
      </c>
      <c r="BH693" s="211">
        <f>IF(N693="sníž. přenesená",J693,0)</f>
        <v>0</v>
      </c>
      <c r="BI693" s="211">
        <f>IF(N693="nulová",J693,0)</f>
        <v>0</v>
      </c>
      <c r="BJ693" s="17" t="s">
        <v>77</v>
      </c>
      <c r="BK693" s="211">
        <f>ROUND(I693*H693,2)</f>
        <v>0</v>
      </c>
      <c r="BL693" s="17" t="s">
        <v>278</v>
      </c>
      <c r="BM693" s="210" t="s">
        <v>1320</v>
      </c>
    </row>
    <row r="694" s="13" customFormat="1">
      <c r="A694" s="13"/>
      <c r="B694" s="217"/>
      <c r="C694" s="218"/>
      <c r="D694" s="219" t="s">
        <v>139</v>
      </c>
      <c r="E694" s="218"/>
      <c r="F694" s="221" t="s">
        <v>1321</v>
      </c>
      <c r="G694" s="218"/>
      <c r="H694" s="222">
        <v>9.6199999999999992</v>
      </c>
      <c r="I694" s="223"/>
      <c r="J694" s="218"/>
      <c r="K694" s="218"/>
      <c r="L694" s="224"/>
      <c r="M694" s="225"/>
      <c r="N694" s="226"/>
      <c r="O694" s="226"/>
      <c r="P694" s="226"/>
      <c r="Q694" s="226"/>
      <c r="R694" s="226"/>
      <c r="S694" s="226"/>
      <c r="T694" s="227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28" t="s">
        <v>139</v>
      </c>
      <c r="AU694" s="228" t="s">
        <v>79</v>
      </c>
      <c r="AV694" s="13" t="s">
        <v>79</v>
      </c>
      <c r="AW694" s="13" t="s">
        <v>4</v>
      </c>
      <c r="AX694" s="13" t="s">
        <v>77</v>
      </c>
      <c r="AY694" s="228" t="s">
        <v>128</v>
      </c>
    </row>
    <row r="695" s="2" customFormat="1" ht="24.15" customHeight="1">
      <c r="A695" s="38"/>
      <c r="B695" s="39"/>
      <c r="C695" s="198" t="s">
        <v>1322</v>
      </c>
      <c r="D695" s="198" t="s">
        <v>131</v>
      </c>
      <c r="E695" s="199" t="s">
        <v>1323</v>
      </c>
      <c r="F695" s="200" t="s">
        <v>1324</v>
      </c>
      <c r="G695" s="201" t="s">
        <v>145</v>
      </c>
      <c r="H695" s="202">
        <v>6.5800000000000001</v>
      </c>
      <c r="I695" s="203"/>
      <c r="J695" s="204">
        <f>ROUND(I695*H695,2)</f>
        <v>0</v>
      </c>
      <c r="K695" s="205"/>
      <c r="L695" s="44"/>
      <c r="M695" s="206" t="s">
        <v>19</v>
      </c>
      <c r="N695" s="207" t="s">
        <v>43</v>
      </c>
      <c r="O695" s="84"/>
      <c r="P695" s="208">
        <f>O695*H695</f>
        <v>0</v>
      </c>
      <c r="Q695" s="208">
        <v>0.0015</v>
      </c>
      <c r="R695" s="208">
        <f>Q695*H695</f>
        <v>0.0098700000000000003</v>
      </c>
      <c r="S695" s="208">
        <v>0</v>
      </c>
      <c r="T695" s="209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10" t="s">
        <v>278</v>
      </c>
      <c r="AT695" s="210" t="s">
        <v>131</v>
      </c>
      <c r="AU695" s="210" t="s">
        <v>79</v>
      </c>
      <c r="AY695" s="17" t="s">
        <v>128</v>
      </c>
      <c r="BE695" s="211">
        <f>IF(N695="základní",J695,0)</f>
        <v>0</v>
      </c>
      <c r="BF695" s="211">
        <f>IF(N695="snížená",J695,0)</f>
        <v>0</v>
      </c>
      <c r="BG695" s="211">
        <f>IF(N695="zákl. přenesená",J695,0)</f>
        <v>0</v>
      </c>
      <c r="BH695" s="211">
        <f>IF(N695="sníž. přenesená",J695,0)</f>
        <v>0</v>
      </c>
      <c r="BI695" s="211">
        <f>IF(N695="nulová",J695,0)</f>
        <v>0</v>
      </c>
      <c r="BJ695" s="17" t="s">
        <v>77</v>
      </c>
      <c r="BK695" s="211">
        <f>ROUND(I695*H695,2)</f>
        <v>0</v>
      </c>
      <c r="BL695" s="17" t="s">
        <v>278</v>
      </c>
      <c r="BM695" s="210" t="s">
        <v>1325</v>
      </c>
    </row>
    <row r="696" s="2" customFormat="1">
      <c r="A696" s="38"/>
      <c r="B696" s="39"/>
      <c r="C696" s="40"/>
      <c r="D696" s="212" t="s">
        <v>137</v>
      </c>
      <c r="E696" s="40"/>
      <c r="F696" s="213" t="s">
        <v>1326</v>
      </c>
      <c r="G696" s="40"/>
      <c r="H696" s="40"/>
      <c r="I696" s="214"/>
      <c r="J696" s="40"/>
      <c r="K696" s="40"/>
      <c r="L696" s="44"/>
      <c r="M696" s="215"/>
      <c r="N696" s="216"/>
      <c r="O696" s="84"/>
      <c r="P696" s="84"/>
      <c r="Q696" s="84"/>
      <c r="R696" s="84"/>
      <c r="S696" s="84"/>
      <c r="T696" s="85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T696" s="17" t="s">
        <v>137</v>
      </c>
      <c r="AU696" s="17" t="s">
        <v>79</v>
      </c>
    </row>
    <row r="697" s="13" customFormat="1">
      <c r="A697" s="13"/>
      <c r="B697" s="217"/>
      <c r="C697" s="218"/>
      <c r="D697" s="219" t="s">
        <v>139</v>
      </c>
      <c r="E697" s="220" t="s">
        <v>19</v>
      </c>
      <c r="F697" s="221" t="s">
        <v>303</v>
      </c>
      <c r="G697" s="218"/>
      <c r="H697" s="222">
        <v>2.7999999999999998</v>
      </c>
      <c r="I697" s="223"/>
      <c r="J697" s="218"/>
      <c r="K697" s="218"/>
      <c r="L697" s="224"/>
      <c r="M697" s="225"/>
      <c r="N697" s="226"/>
      <c r="O697" s="226"/>
      <c r="P697" s="226"/>
      <c r="Q697" s="226"/>
      <c r="R697" s="226"/>
      <c r="S697" s="226"/>
      <c r="T697" s="227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28" t="s">
        <v>139</v>
      </c>
      <c r="AU697" s="228" t="s">
        <v>79</v>
      </c>
      <c r="AV697" s="13" t="s">
        <v>79</v>
      </c>
      <c r="AW697" s="13" t="s">
        <v>33</v>
      </c>
      <c r="AX697" s="13" t="s">
        <v>72</v>
      </c>
      <c r="AY697" s="228" t="s">
        <v>128</v>
      </c>
    </row>
    <row r="698" s="13" customFormat="1">
      <c r="A698" s="13"/>
      <c r="B698" s="217"/>
      <c r="C698" s="218"/>
      <c r="D698" s="219" t="s">
        <v>139</v>
      </c>
      <c r="E698" s="220" t="s">
        <v>19</v>
      </c>
      <c r="F698" s="221" t="s">
        <v>304</v>
      </c>
      <c r="G698" s="218"/>
      <c r="H698" s="222">
        <v>3.7799999999999998</v>
      </c>
      <c r="I698" s="223"/>
      <c r="J698" s="218"/>
      <c r="K698" s="218"/>
      <c r="L698" s="224"/>
      <c r="M698" s="225"/>
      <c r="N698" s="226"/>
      <c r="O698" s="226"/>
      <c r="P698" s="226"/>
      <c r="Q698" s="226"/>
      <c r="R698" s="226"/>
      <c r="S698" s="226"/>
      <c r="T698" s="227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28" t="s">
        <v>139</v>
      </c>
      <c r="AU698" s="228" t="s">
        <v>79</v>
      </c>
      <c r="AV698" s="13" t="s">
        <v>79</v>
      </c>
      <c r="AW698" s="13" t="s">
        <v>33</v>
      </c>
      <c r="AX698" s="13" t="s">
        <v>72</v>
      </c>
      <c r="AY698" s="228" t="s">
        <v>128</v>
      </c>
    </row>
    <row r="699" s="2" customFormat="1" ht="24.15" customHeight="1">
      <c r="A699" s="38"/>
      <c r="B699" s="39"/>
      <c r="C699" s="198" t="s">
        <v>1327</v>
      </c>
      <c r="D699" s="198" t="s">
        <v>131</v>
      </c>
      <c r="E699" s="199" t="s">
        <v>1328</v>
      </c>
      <c r="F699" s="200" t="s">
        <v>1329</v>
      </c>
      <c r="G699" s="201" t="s">
        <v>134</v>
      </c>
      <c r="H699" s="202">
        <v>8</v>
      </c>
      <c r="I699" s="203"/>
      <c r="J699" s="204">
        <f>ROUND(I699*H699,2)</f>
        <v>0</v>
      </c>
      <c r="K699" s="205"/>
      <c r="L699" s="44"/>
      <c r="M699" s="206" t="s">
        <v>19</v>
      </c>
      <c r="N699" s="207" t="s">
        <v>43</v>
      </c>
      <c r="O699" s="84"/>
      <c r="P699" s="208">
        <f>O699*H699</f>
        <v>0</v>
      </c>
      <c r="Q699" s="208">
        <v>0.00021000000000000001</v>
      </c>
      <c r="R699" s="208">
        <f>Q699*H699</f>
        <v>0.0016800000000000001</v>
      </c>
      <c r="S699" s="208">
        <v>0</v>
      </c>
      <c r="T699" s="209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10" t="s">
        <v>278</v>
      </c>
      <c r="AT699" s="210" t="s">
        <v>131</v>
      </c>
      <c r="AU699" s="210" t="s">
        <v>79</v>
      </c>
      <c r="AY699" s="17" t="s">
        <v>128</v>
      </c>
      <c r="BE699" s="211">
        <f>IF(N699="základní",J699,0)</f>
        <v>0</v>
      </c>
      <c r="BF699" s="211">
        <f>IF(N699="snížená",J699,0)</f>
        <v>0</v>
      </c>
      <c r="BG699" s="211">
        <f>IF(N699="zákl. přenesená",J699,0)</f>
        <v>0</v>
      </c>
      <c r="BH699" s="211">
        <f>IF(N699="sníž. přenesená",J699,0)</f>
        <v>0</v>
      </c>
      <c r="BI699" s="211">
        <f>IF(N699="nulová",J699,0)</f>
        <v>0</v>
      </c>
      <c r="BJ699" s="17" t="s">
        <v>77</v>
      </c>
      <c r="BK699" s="211">
        <f>ROUND(I699*H699,2)</f>
        <v>0</v>
      </c>
      <c r="BL699" s="17" t="s">
        <v>278</v>
      </c>
      <c r="BM699" s="210" t="s">
        <v>1330</v>
      </c>
    </row>
    <row r="700" s="2" customFormat="1">
      <c r="A700" s="38"/>
      <c r="B700" s="39"/>
      <c r="C700" s="40"/>
      <c r="D700" s="212" t="s">
        <v>137</v>
      </c>
      <c r="E700" s="40"/>
      <c r="F700" s="213" t="s">
        <v>1331</v>
      </c>
      <c r="G700" s="40"/>
      <c r="H700" s="40"/>
      <c r="I700" s="214"/>
      <c r="J700" s="40"/>
      <c r="K700" s="40"/>
      <c r="L700" s="44"/>
      <c r="M700" s="215"/>
      <c r="N700" s="216"/>
      <c r="O700" s="84"/>
      <c r="P700" s="84"/>
      <c r="Q700" s="84"/>
      <c r="R700" s="84"/>
      <c r="S700" s="84"/>
      <c r="T700" s="85"/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T700" s="17" t="s">
        <v>137</v>
      </c>
      <c r="AU700" s="17" t="s">
        <v>79</v>
      </c>
    </row>
    <row r="701" s="13" customFormat="1">
      <c r="A701" s="13"/>
      <c r="B701" s="217"/>
      <c r="C701" s="218"/>
      <c r="D701" s="219" t="s">
        <v>139</v>
      </c>
      <c r="E701" s="220" t="s">
        <v>19</v>
      </c>
      <c r="F701" s="221" t="s">
        <v>1332</v>
      </c>
      <c r="G701" s="218"/>
      <c r="H701" s="222">
        <v>4</v>
      </c>
      <c r="I701" s="223"/>
      <c r="J701" s="218"/>
      <c r="K701" s="218"/>
      <c r="L701" s="224"/>
      <c r="M701" s="225"/>
      <c r="N701" s="226"/>
      <c r="O701" s="226"/>
      <c r="P701" s="226"/>
      <c r="Q701" s="226"/>
      <c r="R701" s="226"/>
      <c r="S701" s="226"/>
      <c r="T701" s="227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28" t="s">
        <v>139</v>
      </c>
      <c r="AU701" s="228" t="s">
        <v>79</v>
      </c>
      <c r="AV701" s="13" t="s">
        <v>79</v>
      </c>
      <c r="AW701" s="13" t="s">
        <v>33</v>
      </c>
      <c r="AX701" s="13" t="s">
        <v>72</v>
      </c>
      <c r="AY701" s="228" t="s">
        <v>128</v>
      </c>
    </row>
    <row r="702" s="13" customFormat="1">
      <c r="A702" s="13"/>
      <c r="B702" s="217"/>
      <c r="C702" s="218"/>
      <c r="D702" s="219" t="s">
        <v>139</v>
      </c>
      <c r="E702" s="220" t="s">
        <v>19</v>
      </c>
      <c r="F702" s="221" t="s">
        <v>1333</v>
      </c>
      <c r="G702" s="218"/>
      <c r="H702" s="222">
        <v>4</v>
      </c>
      <c r="I702" s="223"/>
      <c r="J702" s="218"/>
      <c r="K702" s="218"/>
      <c r="L702" s="224"/>
      <c r="M702" s="225"/>
      <c r="N702" s="226"/>
      <c r="O702" s="226"/>
      <c r="P702" s="226"/>
      <c r="Q702" s="226"/>
      <c r="R702" s="226"/>
      <c r="S702" s="226"/>
      <c r="T702" s="227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28" t="s">
        <v>139</v>
      </c>
      <c r="AU702" s="228" t="s">
        <v>79</v>
      </c>
      <c r="AV702" s="13" t="s">
        <v>79</v>
      </c>
      <c r="AW702" s="13" t="s">
        <v>33</v>
      </c>
      <c r="AX702" s="13" t="s">
        <v>72</v>
      </c>
      <c r="AY702" s="228" t="s">
        <v>128</v>
      </c>
    </row>
    <row r="703" s="2" customFormat="1" ht="24.15" customHeight="1">
      <c r="A703" s="38"/>
      <c r="B703" s="39"/>
      <c r="C703" s="198" t="s">
        <v>1334</v>
      </c>
      <c r="D703" s="198" t="s">
        <v>131</v>
      </c>
      <c r="E703" s="199" t="s">
        <v>1335</v>
      </c>
      <c r="F703" s="200" t="s">
        <v>1336</v>
      </c>
      <c r="G703" s="201" t="s">
        <v>134</v>
      </c>
      <c r="H703" s="202">
        <v>3</v>
      </c>
      <c r="I703" s="203"/>
      <c r="J703" s="204">
        <f>ROUND(I703*H703,2)</f>
        <v>0</v>
      </c>
      <c r="K703" s="205"/>
      <c r="L703" s="44"/>
      <c r="M703" s="206" t="s">
        <v>19</v>
      </c>
      <c r="N703" s="207" t="s">
        <v>43</v>
      </c>
      <c r="O703" s="84"/>
      <c r="P703" s="208">
        <f>O703*H703</f>
        <v>0</v>
      </c>
      <c r="Q703" s="208">
        <v>0.00017799999999999999</v>
      </c>
      <c r="R703" s="208">
        <f>Q703*H703</f>
        <v>0.00053399999999999997</v>
      </c>
      <c r="S703" s="208">
        <v>0</v>
      </c>
      <c r="T703" s="209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10" t="s">
        <v>278</v>
      </c>
      <c r="AT703" s="210" t="s">
        <v>131</v>
      </c>
      <c r="AU703" s="210" t="s">
        <v>79</v>
      </c>
      <c r="AY703" s="17" t="s">
        <v>128</v>
      </c>
      <c r="BE703" s="211">
        <f>IF(N703="základní",J703,0)</f>
        <v>0</v>
      </c>
      <c r="BF703" s="211">
        <f>IF(N703="snížená",J703,0)</f>
        <v>0</v>
      </c>
      <c r="BG703" s="211">
        <f>IF(N703="zákl. přenesená",J703,0)</f>
        <v>0</v>
      </c>
      <c r="BH703" s="211">
        <f>IF(N703="sníž. přenesená",J703,0)</f>
        <v>0</v>
      </c>
      <c r="BI703" s="211">
        <f>IF(N703="nulová",J703,0)</f>
        <v>0</v>
      </c>
      <c r="BJ703" s="17" t="s">
        <v>77</v>
      </c>
      <c r="BK703" s="211">
        <f>ROUND(I703*H703,2)</f>
        <v>0</v>
      </c>
      <c r="BL703" s="17" t="s">
        <v>278</v>
      </c>
      <c r="BM703" s="210" t="s">
        <v>1337</v>
      </c>
    </row>
    <row r="704" s="2" customFormat="1">
      <c r="A704" s="38"/>
      <c r="B704" s="39"/>
      <c r="C704" s="40"/>
      <c r="D704" s="212" t="s">
        <v>137</v>
      </c>
      <c r="E704" s="40"/>
      <c r="F704" s="213" t="s">
        <v>1338</v>
      </c>
      <c r="G704" s="40"/>
      <c r="H704" s="40"/>
      <c r="I704" s="214"/>
      <c r="J704" s="40"/>
      <c r="K704" s="40"/>
      <c r="L704" s="44"/>
      <c r="M704" s="215"/>
      <c r="N704" s="216"/>
      <c r="O704" s="84"/>
      <c r="P704" s="84"/>
      <c r="Q704" s="84"/>
      <c r="R704" s="84"/>
      <c r="S704" s="84"/>
      <c r="T704" s="85"/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T704" s="17" t="s">
        <v>137</v>
      </c>
      <c r="AU704" s="17" t="s">
        <v>79</v>
      </c>
    </row>
    <row r="705" s="2" customFormat="1" ht="24.15" customHeight="1">
      <c r="A705" s="38"/>
      <c r="B705" s="39"/>
      <c r="C705" s="198" t="s">
        <v>1339</v>
      </c>
      <c r="D705" s="198" t="s">
        <v>131</v>
      </c>
      <c r="E705" s="199" t="s">
        <v>1340</v>
      </c>
      <c r="F705" s="200" t="s">
        <v>1341</v>
      </c>
      <c r="G705" s="201" t="s">
        <v>161</v>
      </c>
      <c r="H705" s="202">
        <v>15.34</v>
      </c>
      <c r="I705" s="203"/>
      <c r="J705" s="204">
        <f>ROUND(I705*H705,2)</f>
        <v>0</v>
      </c>
      <c r="K705" s="205"/>
      <c r="L705" s="44"/>
      <c r="M705" s="206" t="s">
        <v>19</v>
      </c>
      <c r="N705" s="207" t="s">
        <v>43</v>
      </c>
      <c r="O705" s="84"/>
      <c r="P705" s="208">
        <f>O705*H705</f>
        <v>0</v>
      </c>
      <c r="Q705" s="208">
        <v>0.00032200000000000002</v>
      </c>
      <c r="R705" s="208">
        <f>Q705*H705</f>
        <v>0.0049394800000000004</v>
      </c>
      <c r="S705" s="208">
        <v>0</v>
      </c>
      <c r="T705" s="209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10" t="s">
        <v>278</v>
      </c>
      <c r="AT705" s="210" t="s">
        <v>131</v>
      </c>
      <c r="AU705" s="210" t="s">
        <v>79</v>
      </c>
      <c r="AY705" s="17" t="s">
        <v>128</v>
      </c>
      <c r="BE705" s="211">
        <f>IF(N705="základní",J705,0)</f>
        <v>0</v>
      </c>
      <c r="BF705" s="211">
        <f>IF(N705="snížená",J705,0)</f>
        <v>0</v>
      </c>
      <c r="BG705" s="211">
        <f>IF(N705="zákl. přenesená",J705,0)</f>
        <v>0</v>
      </c>
      <c r="BH705" s="211">
        <f>IF(N705="sníž. přenesená",J705,0)</f>
        <v>0</v>
      </c>
      <c r="BI705" s="211">
        <f>IF(N705="nulová",J705,0)</f>
        <v>0</v>
      </c>
      <c r="BJ705" s="17" t="s">
        <v>77</v>
      </c>
      <c r="BK705" s="211">
        <f>ROUND(I705*H705,2)</f>
        <v>0</v>
      </c>
      <c r="BL705" s="17" t="s">
        <v>278</v>
      </c>
      <c r="BM705" s="210" t="s">
        <v>1342</v>
      </c>
    </row>
    <row r="706" s="2" customFormat="1">
      <c r="A706" s="38"/>
      <c r="B706" s="39"/>
      <c r="C706" s="40"/>
      <c r="D706" s="212" t="s">
        <v>137</v>
      </c>
      <c r="E706" s="40"/>
      <c r="F706" s="213" t="s">
        <v>1343</v>
      </c>
      <c r="G706" s="40"/>
      <c r="H706" s="40"/>
      <c r="I706" s="214"/>
      <c r="J706" s="40"/>
      <c r="K706" s="40"/>
      <c r="L706" s="44"/>
      <c r="M706" s="215"/>
      <c r="N706" s="216"/>
      <c r="O706" s="84"/>
      <c r="P706" s="84"/>
      <c r="Q706" s="84"/>
      <c r="R706" s="84"/>
      <c r="S706" s="84"/>
      <c r="T706" s="85"/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T706" s="17" t="s">
        <v>137</v>
      </c>
      <c r="AU706" s="17" t="s">
        <v>79</v>
      </c>
    </row>
    <row r="707" s="13" customFormat="1">
      <c r="A707" s="13"/>
      <c r="B707" s="217"/>
      <c r="C707" s="218"/>
      <c r="D707" s="219" t="s">
        <v>139</v>
      </c>
      <c r="E707" s="220" t="s">
        <v>19</v>
      </c>
      <c r="F707" s="221" t="s">
        <v>1344</v>
      </c>
      <c r="G707" s="218"/>
      <c r="H707" s="222">
        <v>7.2199999999999998</v>
      </c>
      <c r="I707" s="223"/>
      <c r="J707" s="218"/>
      <c r="K707" s="218"/>
      <c r="L707" s="224"/>
      <c r="M707" s="225"/>
      <c r="N707" s="226"/>
      <c r="O707" s="226"/>
      <c r="P707" s="226"/>
      <c r="Q707" s="226"/>
      <c r="R707" s="226"/>
      <c r="S707" s="226"/>
      <c r="T707" s="227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28" t="s">
        <v>139</v>
      </c>
      <c r="AU707" s="228" t="s">
        <v>79</v>
      </c>
      <c r="AV707" s="13" t="s">
        <v>79</v>
      </c>
      <c r="AW707" s="13" t="s">
        <v>33</v>
      </c>
      <c r="AX707" s="13" t="s">
        <v>72</v>
      </c>
      <c r="AY707" s="228" t="s">
        <v>128</v>
      </c>
    </row>
    <row r="708" s="13" customFormat="1">
      <c r="A708" s="13"/>
      <c r="B708" s="217"/>
      <c r="C708" s="218"/>
      <c r="D708" s="219" t="s">
        <v>139</v>
      </c>
      <c r="E708" s="220" t="s">
        <v>19</v>
      </c>
      <c r="F708" s="221" t="s">
        <v>1345</v>
      </c>
      <c r="G708" s="218"/>
      <c r="H708" s="222">
        <v>8.1199999999999992</v>
      </c>
      <c r="I708" s="223"/>
      <c r="J708" s="218"/>
      <c r="K708" s="218"/>
      <c r="L708" s="224"/>
      <c r="M708" s="225"/>
      <c r="N708" s="226"/>
      <c r="O708" s="226"/>
      <c r="P708" s="226"/>
      <c r="Q708" s="226"/>
      <c r="R708" s="226"/>
      <c r="S708" s="226"/>
      <c r="T708" s="227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28" t="s">
        <v>139</v>
      </c>
      <c r="AU708" s="228" t="s">
        <v>79</v>
      </c>
      <c r="AV708" s="13" t="s">
        <v>79</v>
      </c>
      <c r="AW708" s="13" t="s">
        <v>33</v>
      </c>
      <c r="AX708" s="13" t="s">
        <v>72</v>
      </c>
      <c r="AY708" s="228" t="s">
        <v>128</v>
      </c>
    </row>
    <row r="709" s="2" customFormat="1" ht="24.15" customHeight="1">
      <c r="A709" s="38"/>
      <c r="B709" s="39"/>
      <c r="C709" s="198" t="s">
        <v>1346</v>
      </c>
      <c r="D709" s="198" t="s">
        <v>131</v>
      </c>
      <c r="E709" s="199" t="s">
        <v>1347</v>
      </c>
      <c r="F709" s="200" t="s">
        <v>1348</v>
      </c>
      <c r="G709" s="201" t="s">
        <v>145</v>
      </c>
      <c r="H709" s="202">
        <v>9.1639999999999997</v>
      </c>
      <c r="I709" s="203"/>
      <c r="J709" s="204">
        <f>ROUND(I709*H709,2)</f>
        <v>0</v>
      </c>
      <c r="K709" s="205"/>
      <c r="L709" s="44"/>
      <c r="M709" s="206" t="s">
        <v>19</v>
      </c>
      <c r="N709" s="207" t="s">
        <v>43</v>
      </c>
      <c r="O709" s="84"/>
      <c r="P709" s="208">
        <f>O709*H709</f>
        <v>0</v>
      </c>
      <c r="Q709" s="208">
        <v>4.5000000000000003E-05</v>
      </c>
      <c r="R709" s="208">
        <f>Q709*H709</f>
        <v>0.00041238000000000001</v>
      </c>
      <c r="S709" s="208">
        <v>0</v>
      </c>
      <c r="T709" s="209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10" t="s">
        <v>278</v>
      </c>
      <c r="AT709" s="210" t="s">
        <v>131</v>
      </c>
      <c r="AU709" s="210" t="s">
        <v>79</v>
      </c>
      <c r="AY709" s="17" t="s">
        <v>128</v>
      </c>
      <c r="BE709" s="211">
        <f>IF(N709="základní",J709,0)</f>
        <v>0</v>
      </c>
      <c r="BF709" s="211">
        <f>IF(N709="snížená",J709,0)</f>
        <v>0</v>
      </c>
      <c r="BG709" s="211">
        <f>IF(N709="zákl. přenesená",J709,0)</f>
        <v>0</v>
      </c>
      <c r="BH709" s="211">
        <f>IF(N709="sníž. přenesená",J709,0)</f>
        <v>0</v>
      </c>
      <c r="BI709" s="211">
        <f>IF(N709="nulová",J709,0)</f>
        <v>0</v>
      </c>
      <c r="BJ709" s="17" t="s">
        <v>77</v>
      </c>
      <c r="BK709" s="211">
        <f>ROUND(I709*H709,2)</f>
        <v>0</v>
      </c>
      <c r="BL709" s="17" t="s">
        <v>278</v>
      </c>
      <c r="BM709" s="210" t="s">
        <v>1349</v>
      </c>
    </row>
    <row r="710" s="2" customFormat="1">
      <c r="A710" s="38"/>
      <c r="B710" s="39"/>
      <c r="C710" s="40"/>
      <c r="D710" s="212" t="s">
        <v>137</v>
      </c>
      <c r="E710" s="40"/>
      <c r="F710" s="213" t="s">
        <v>1350</v>
      </c>
      <c r="G710" s="40"/>
      <c r="H710" s="40"/>
      <c r="I710" s="214"/>
      <c r="J710" s="40"/>
      <c r="K710" s="40"/>
      <c r="L710" s="44"/>
      <c r="M710" s="215"/>
      <c r="N710" s="216"/>
      <c r="O710" s="84"/>
      <c r="P710" s="84"/>
      <c r="Q710" s="84"/>
      <c r="R710" s="84"/>
      <c r="S710" s="84"/>
      <c r="T710" s="85"/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T710" s="17" t="s">
        <v>137</v>
      </c>
      <c r="AU710" s="17" t="s">
        <v>79</v>
      </c>
    </row>
    <row r="711" s="13" customFormat="1">
      <c r="A711" s="13"/>
      <c r="B711" s="217"/>
      <c r="C711" s="218"/>
      <c r="D711" s="219" t="s">
        <v>139</v>
      </c>
      <c r="E711" s="220" t="s">
        <v>19</v>
      </c>
      <c r="F711" s="221" t="s">
        <v>1351</v>
      </c>
      <c r="G711" s="218"/>
      <c r="H711" s="222">
        <v>9.1639999999999997</v>
      </c>
      <c r="I711" s="223"/>
      <c r="J711" s="218"/>
      <c r="K711" s="218"/>
      <c r="L711" s="224"/>
      <c r="M711" s="225"/>
      <c r="N711" s="226"/>
      <c r="O711" s="226"/>
      <c r="P711" s="226"/>
      <c r="Q711" s="226"/>
      <c r="R711" s="226"/>
      <c r="S711" s="226"/>
      <c r="T711" s="227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28" t="s">
        <v>139</v>
      </c>
      <c r="AU711" s="228" t="s">
        <v>79</v>
      </c>
      <c r="AV711" s="13" t="s">
        <v>79</v>
      </c>
      <c r="AW711" s="13" t="s">
        <v>33</v>
      </c>
      <c r="AX711" s="13" t="s">
        <v>72</v>
      </c>
      <c r="AY711" s="228" t="s">
        <v>128</v>
      </c>
    </row>
    <row r="712" s="2" customFormat="1" ht="44.25" customHeight="1">
      <c r="A712" s="38"/>
      <c r="B712" s="39"/>
      <c r="C712" s="198" t="s">
        <v>1352</v>
      </c>
      <c r="D712" s="198" t="s">
        <v>131</v>
      </c>
      <c r="E712" s="199" t="s">
        <v>1353</v>
      </c>
      <c r="F712" s="200" t="s">
        <v>1354</v>
      </c>
      <c r="G712" s="201" t="s">
        <v>272</v>
      </c>
      <c r="H712" s="202">
        <v>0.33700000000000002</v>
      </c>
      <c r="I712" s="203"/>
      <c r="J712" s="204">
        <f>ROUND(I712*H712,2)</f>
        <v>0</v>
      </c>
      <c r="K712" s="205"/>
      <c r="L712" s="44"/>
      <c r="M712" s="206" t="s">
        <v>19</v>
      </c>
      <c r="N712" s="207" t="s">
        <v>43</v>
      </c>
      <c r="O712" s="84"/>
      <c r="P712" s="208">
        <f>O712*H712</f>
        <v>0</v>
      </c>
      <c r="Q712" s="208">
        <v>0</v>
      </c>
      <c r="R712" s="208">
        <f>Q712*H712</f>
        <v>0</v>
      </c>
      <c r="S712" s="208">
        <v>0</v>
      </c>
      <c r="T712" s="209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10" t="s">
        <v>278</v>
      </c>
      <c r="AT712" s="210" t="s">
        <v>131</v>
      </c>
      <c r="AU712" s="210" t="s">
        <v>79</v>
      </c>
      <c r="AY712" s="17" t="s">
        <v>128</v>
      </c>
      <c r="BE712" s="211">
        <f>IF(N712="základní",J712,0)</f>
        <v>0</v>
      </c>
      <c r="BF712" s="211">
        <f>IF(N712="snížená",J712,0)</f>
        <v>0</v>
      </c>
      <c r="BG712" s="211">
        <f>IF(N712="zákl. přenesená",J712,0)</f>
        <v>0</v>
      </c>
      <c r="BH712" s="211">
        <f>IF(N712="sníž. přenesená",J712,0)</f>
        <v>0</v>
      </c>
      <c r="BI712" s="211">
        <f>IF(N712="nulová",J712,0)</f>
        <v>0</v>
      </c>
      <c r="BJ712" s="17" t="s">
        <v>77</v>
      </c>
      <c r="BK712" s="211">
        <f>ROUND(I712*H712,2)</f>
        <v>0</v>
      </c>
      <c r="BL712" s="17" t="s">
        <v>278</v>
      </c>
      <c r="BM712" s="210" t="s">
        <v>1355</v>
      </c>
    </row>
    <row r="713" s="2" customFormat="1">
      <c r="A713" s="38"/>
      <c r="B713" s="39"/>
      <c r="C713" s="40"/>
      <c r="D713" s="212" t="s">
        <v>137</v>
      </c>
      <c r="E713" s="40"/>
      <c r="F713" s="213" t="s">
        <v>1356</v>
      </c>
      <c r="G713" s="40"/>
      <c r="H713" s="40"/>
      <c r="I713" s="214"/>
      <c r="J713" s="40"/>
      <c r="K713" s="40"/>
      <c r="L713" s="44"/>
      <c r="M713" s="215"/>
      <c r="N713" s="216"/>
      <c r="O713" s="84"/>
      <c r="P713" s="84"/>
      <c r="Q713" s="84"/>
      <c r="R713" s="84"/>
      <c r="S713" s="84"/>
      <c r="T713" s="85"/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T713" s="17" t="s">
        <v>137</v>
      </c>
      <c r="AU713" s="17" t="s">
        <v>79</v>
      </c>
    </row>
    <row r="714" s="2" customFormat="1" ht="49.05" customHeight="1">
      <c r="A714" s="38"/>
      <c r="B714" s="39"/>
      <c r="C714" s="198" t="s">
        <v>1357</v>
      </c>
      <c r="D714" s="198" t="s">
        <v>131</v>
      </c>
      <c r="E714" s="199" t="s">
        <v>1358</v>
      </c>
      <c r="F714" s="200" t="s">
        <v>1359</v>
      </c>
      <c r="G714" s="201" t="s">
        <v>272</v>
      </c>
      <c r="H714" s="202">
        <v>0.33700000000000002</v>
      </c>
      <c r="I714" s="203"/>
      <c r="J714" s="204">
        <f>ROUND(I714*H714,2)</f>
        <v>0</v>
      </c>
      <c r="K714" s="205"/>
      <c r="L714" s="44"/>
      <c r="M714" s="206" t="s">
        <v>19</v>
      </c>
      <c r="N714" s="207" t="s">
        <v>43</v>
      </c>
      <c r="O714" s="84"/>
      <c r="P714" s="208">
        <f>O714*H714</f>
        <v>0</v>
      </c>
      <c r="Q714" s="208">
        <v>0</v>
      </c>
      <c r="R714" s="208">
        <f>Q714*H714</f>
        <v>0</v>
      </c>
      <c r="S714" s="208">
        <v>0</v>
      </c>
      <c r="T714" s="209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10" t="s">
        <v>278</v>
      </c>
      <c r="AT714" s="210" t="s">
        <v>131</v>
      </c>
      <c r="AU714" s="210" t="s">
        <v>79</v>
      </c>
      <c r="AY714" s="17" t="s">
        <v>128</v>
      </c>
      <c r="BE714" s="211">
        <f>IF(N714="základní",J714,0)</f>
        <v>0</v>
      </c>
      <c r="BF714" s="211">
        <f>IF(N714="snížená",J714,0)</f>
        <v>0</v>
      </c>
      <c r="BG714" s="211">
        <f>IF(N714="zákl. přenesená",J714,0)</f>
        <v>0</v>
      </c>
      <c r="BH714" s="211">
        <f>IF(N714="sníž. přenesená",J714,0)</f>
        <v>0</v>
      </c>
      <c r="BI714" s="211">
        <f>IF(N714="nulová",J714,0)</f>
        <v>0</v>
      </c>
      <c r="BJ714" s="17" t="s">
        <v>77</v>
      </c>
      <c r="BK714" s="211">
        <f>ROUND(I714*H714,2)</f>
        <v>0</v>
      </c>
      <c r="BL714" s="17" t="s">
        <v>278</v>
      </c>
      <c r="BM714" s="210" t="s">
        <v>1360</v>
      </c>
    </row>
    <row r="715" s="2" customFormat="1">
      <c r="A715" s="38"/>
      <c r="B715" s="39"/>
      <c r="C715" s="40"/>
      <c r="D715" s="212" t="s">
        <v>137</v>
      </c>
      <c r="E715" s="40"/>
      <c r="F715" s="213" t="s">
        <v>1361</v>
      </c>
      <c r="G715" s="40"/>
      <c r="H715" s="40"/>
      <c r="I715" s="214"/>
      <c r="J715" s="40"/>
      <c r="K715" s="40"/>
      <c r="L715" s="44"/>
      <c r="M715" s="215"/>
      <c r="N715" s="216"/>
      <c r="O715" s="84"/>
      <c r="P715" s="84"/>
      <c r="Q715" s="84"/>
      <c r="R715" s="84"/>
      <c r="S715" s="84"/>
      <c r="T715" s="85"/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T715" s="17" t="s">
        <v>137</v>
      </c>
      <c r="AU715" s="17" t="s">
        <v>79</v>
      </c>
    </row>
    <row r="716" s="12" customFormat="1" ht="22.8" customHeight="1">
      <c r="A716" s="12"/>
      <c r="B716" s="182"/>
      <c r="C716" s="183"/>
      <c r="D716" s="184" t="s">
        <v>71</v>
      </c>
      <c r="E716" s="196" t="s">
        <v>1362</v>
      </c>
      <c r="F716" s="196" t="s">
        <v>1363</v>
      </c>
      <c r="G716" s="183"/>
      <c r="H716" s="183"/>
      <c r="I716" s="186"/>
      <c r="J716" s="197">
        <f>BK716</f>
        <v>0</v>
      </c>
      <c r="K716" s="183"/>
      <c r="L716" s="188"/>
      <c r="M716" s="189"/>
      <c r="N716" s="190"/>
      <c r="O716" s="190"/>
      <c r="P716" s="191">
        <f>SUM(P717:P754)</f>
        <v>0</v>
      </c>
      <c r="Q716" s="190"/>
      <c r="R716" s="191">
        <f>SUM(R717:R754)</f>
        <v>0.57494701499999989</v>
      </c>
      <c r="S716" s="190"/>
      <c r="T716" s="192">
        <f>SUM(T717:T754)</f>
        <v>0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193" t="s">
        <v>79</v>
      </c>
      <c r="AT716" s="194" t="s">
        <v>71</v>
      </c>
      <c r="AU716" s="194" t="s">
        <v>77</v>
      </c>
      <c r="AY716" s="193" t="s">
        <v>128</v>
      </c>
      <c r="BK716" s="195">
        <f>SUM(BK717:BK754)</f>
        <v>0</v>
      </c>
    </row>
    <row r="717" s="2" customFormat="1" ht="24.15" customHeight="1">
      <c r="A717" s="38"/>
      <c r="B717" s="39"/>
      <c r="C717" s="198" t="s">
        <v>1364</v>
      </c>
      <c r="D717" s="198" t="s">
        <v>131</v>
      </c>
      <c r="E717" s="199" t="s">
        <v>1365</v>
      </c>
      <c r="F717" s="200" t="s">
        <v>1366</v>
      </c>
      <c r="G717" s="201" t="s">
        <v>145</v>
      </c>
      <c r="H717" s="202">
        <v>27.536999999999999</v>
      </c>
      <c r="I717" s="203"/>
      <c r="J717" s="204">
        <f>ROUND(I717*H717,2)</f>
        <v>0</v>
      </c>
      <c r="K717" s="205"/>
      <c r="L717" s="44"/>
      <c r="M717" s="206" t="s">
        <v>19</v>
      </c>
      <c r="N717" s="207" t="s">
        <v>43</v>
      </c>
      <c r="O717" s="84"/>
      <c r="P717" s="208">
        <f>O717*H717</f>
        <v>0</v>
      </c>
      <c r="Q717" s="208">
        <v>0</v>
      </c>
      <c r="R717" s="208">
        <f>Q717*H717</f>
        <v>0</v>
      </c>
      <c r="S717" s="208">
        <v>0</v>
      </c>
      <c r="T717" s="209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10" t="s">
        <v>278</v>
      </c>
      <c r="AT717" s="210" t="s">
        <v>131</v>
      </c>
      <c r="AU717" s="210" t="s">
        <v>79</v>
      </c>
      <c r="AY717" s="17" t="s">
        <v>128</v>
      </c>
      <c r="BE717" s="211">
        <f>IF(N717="základní",J717,0)</f>
        <v>0</v>
      </c>
      <c r="BF717" s="211">
        <f>IF(N717="snížená",J717,0)</f>
        <v>0</v>
      </c>
      <c r="BG717" s="211">
        <f>IF(N717="zákl. přenesená",J717,0)</f>
        <v>0</v>
      </c>
      <c r="BH717" s="211">
        <f>IF(N717="sníž. přenesená",J717,0)</f>
        <v>0</v>
      </c>
      <c r="BI717" s="211">
        <f>IF(N717="nulová",J717,0)</f>
        <v>0</v>
      </c>
      <c r="BJ717" s="17" t="s">
        <v>77</v>
      </c>
      <c r="BK717" s="211">
        <f>ROUND(I717*H717,2)</f>
        <v>0</v>
      </c>
      <c r="BL717" s="17" t="s">
        <v>278</v>
      </c>
      <c r="BM717" s="210" t="s">
        <v>1367</v>
      </c>
    </row>
    <row r="718" s="2" customFormat="1">
      <c r="A718" s="38"/>
      <c r="B718" s="39"/>
      <c r="C718" s="40"/>
      <c r="D718" s="212" t="s">
        <v>137</v>
      </c>
      <c r="E718" s="40"/>
      <c r="F718" s="213" t="s">
        <v>1368</v>
      </c>
      <c r="G718" s="40"/>
      <c r="H718" s="40"/>
      <c r="I718" s="214"/>
      <c r="J718" s="40"/>
      <c r="K718" s="40"/>
      <c r="L718" s="44"/>
      <c r="M718" s="215"/>
      <c r="N718" s="216"/>
      <c r="O718" s="84"/>
      <c r="P718" s="84"/>
      <c r="Q718" s="84"/>
      <c r="R718" s="84"/>
      <c r="S718" s="84"/>
      <c r="T718" s="85"/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T718" s="17" t="s">
        <v>137</v>
      </c>
      <c r="AU718" s="17" t="s">
        <v>79</v>
      </c>
    </row>
    <row r="719" s="14" customFormat="1">
      <c r="A719" s="14"/>
      <c r="B719" s="229"/>
      <c r="C719" s="230"/>
      <c r="D719" s="219" t="s">
        <v>139</v>
      </c>
      <c r="E719" s="231" t="s">
        <v>19</v>
      </c>
      <c r="F719" s="232" t="s">
        <v>203</v>
      </c>
      <c r="G719" s="230"/>
      <c r="H719" s="231" t="s">
        <v>19</v>
      </c>
      <c r="I719" s="233"/>
      <c r="J719" s="230"/>
      <c r="K719" s="230"/>
      <c r="L719" s="234"/>
      <c r="M719" s="235"/>
      <c r="N719" s="236"/>
      <c r="O719" s="236"/>
      <c r="P719" s="236"/>
      <c r="Q719" s="236"/>
      <c r="R719" s="236"/>
      <c r="S719" s="236"/>
      <c r="T719" s="237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38" t="s">
        <v>139</v>
      </c>
      <c r="AU719" s="238" t="s">
        <v>79</v>
      </c>
      <c r="AV719" s="14" t="s">
        <v>77</v>
      </c>
      <c r="AW719" s="14" t="s">
        <v>33</v>
      </c>
      <c r="AX719" s="14" t="s">
        <v>72</v>
      </c>
      <c r="AY719" s="238" t="s">
        <v>128</v>
      </c>
    </row>
    <row r="720" s="13" customFormat="1">
      <c r="A720" s="13"/>
      <c r="B720" s="217"/>
      <c r="C720" s="218"/>
      <c r="D720" s="219" t="s">
        <v>139</v>
      </c>
      <c r="E720" s="220" t="s">
        <v>19</v>
      </c>
      <c r="F720" s="221" t="s">
        <v>1369</v>
      </c>
      <c r="G720" s="218"/>
      <c r="H720" s="222">
        <v>14.44</v>
      </c>
      <c r="I720" s="223"/>
      <c r="J720" s="218"/>
      <c r="K720" s="218"/>
      <c r="L720" s="224"/>
      <c r="M720" s="225"/>
      <c r="N720" s="226"/>
      <c r="O720" s="226"/>
      <c r="P720" s="226"/>
      <c r="Q720" s="226"/>
      <c r="R720" s="226"/>
      <c r="S720" s="226"/>
      <c r="T720" s="227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28" t="s">
        <v>139</v>
      </c>
      <c r="AU720" s="228" t="s">
        <v>79</v>
      </c>
      <c r="AV720" s="13" t="s">
        <v>79</v>
      </c>
      <c r="AW720" s="13" t="s">
        <v>33</v>
      </c>
      <c r="AX720" s="13" t="s">
        <v>72</v>
      </c>
      <c r="AY720" s="228" t="s">
        <v>128</v>
      </c>
    </row>
    <row r="721" s="13" customFormat="1">
      <c r="A721" s="13"/>
      <c r="B721" s="217"/>
      <c r="C721" s="218"/>
      <c r="D721" s="219" t="s">
        <v>139</v>
      </c>
      <c r="E721" s="220" t="s">
        <v>19</v>
      </c>
      <c r="F721" s="221" t="s">
        <v>154</v>
      </c>
      <c r="G721" s="218"/>
      <c r="H721" s="222">
        <v>-1.379</v>
      </c>
      <c r="I721" s="223"/>
      <c r="J721" s="218"/>
      <c r="K721" s="218"/>
      <c r="L721" s="224"/>
      <c r="M721" s="225"/>
      <c r="N721" s="226"/>
      <c r="O721" s="226"/>
      <c r="P721" s="226"/>
      <c r="Q721" s="226"/>
      <c r="R721" s="226"/>
      <c r="S721" s="226"/>
      <c r="T721" s="227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28" t="s">
        <v>139</v>
      </c>
      <c r="AU721" s="228" t="s">
        <v>79</v>
      </c>
      <c r="AV721" s="13" t="s">
        <v>79</v>
      </c>
      <c r="AW721" s="13" t="s">
        <v>33</v>
      </c>
      <c r="AX721" s="13" t="s">
        <v>72</v>
      </c>
      <c r="AY721" s="228" t="s">
        <v>128</v>
      </c>
    </row>
    <row r="722" s="14" customFormat="1">
      <c r="A722" s="14"/>
      <c r="B722" s="229"/>
      <c r="C722" s="230"/>
      <c r="D722" s="219" t="s">
        <v>139</v>
      </c>
      <c r="E722" s="231" t="s">
        <v>19</v>
      </c>
      <c r="F722" s="232" t="s">
        <v>205</v>
      </c>
      <c r="G722" s="230"/>
      <c r="H722" s="231" t="s">
        <v>19</v>
      </c>
      <c r="I722" s="233"/>
      <c r="J722" s="230"/>
      <c r="K722" s="230"/>
      <c r="L722" s="234"/>
      <c r="M722" s="235"/>
      <c r="N722" s="236"/>
      <c r="O722" s="236"/>
      <c r="P722" s="236"/>
      <c r="Q722" s="236"/>
      <c r="R722" s="236"/>
      <c r="S722" s="236"/>
      <c r="T722" s="237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38" t="s">
        <v>139</v>
      </c>
      <c r="AU722" s="238" t="s">
        <v>79</v>
      </c>
      <c r="AV722" s="14" t="s">
        <v>77</v>
      </c>
      <c r="AW722" s="14" t="s">
        <v>33</v>
      </c>
      <c r="AX722" s="14" t="s">
        <v>72</v>
      </c>
      <c r="AY722" s="238" t="s">
        <v>128</v>
      </c>
    </row>
    <row r="723" s="13" customFormat="1">
      <c r="A723" s="13"/>
      <c r="B723" s="217"/>
      <c r="C723" s="218"/>
      <c r="D723" s="219" t="s">
        <v>139</v>
      </c>
      <c r="E723" s="220" t="s">
        <v>19</v>
      </c>
      <c r="F723" s="221" t="s">
        <v>1370</v>
      </c>
      <c r="G723" s="218"/>
      <c r="H723" s="222">
        <v>16.239999999999998</v>
      </c>
      <c r="I723" s="223"/>
      <c r="J723" s="218"/>
      <c r="K723" s="218"/>
      <c r="L723" s="224"/>
      <c r="M723" s="225"/>
      <c r="N723" s="226"/>
      <c r="O723" s="226"/>
      <c r="P723" s="226"/>
      <c r="Q723" s="226"/>
      <c r="R723" s="226"/>
      <c r="S723" s="226"/>
      <c r="T723" s="227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28" t="s">
        <v>139</v>
      </c>
      <c r="AU723" s="228" t="s">
        <v>79</v>
      </c>
      <c r="AV723" s="13" t="s">
        <v>79</v>
      </c>
      <c r="AW723" s="13" t="s">
        <v>33</v>
      </c>
      <c r="AX723" s="13" t="s">
        <v>72</v>
      </c>
      <c r="AY723" s="228" t="s">
        <v>128</v>
      </c>
    </row>
    <row r="724" s="13" customFormat="1">
      <c r="A724" s="13"/>
      <c r="B724" s="217"/>
      <c r="C724" s="218"/>
      <c r="D724" s="219" t="s">
        <v>139</v>
      </c>
      <c r="E724" s="220" t="s">
        <v>19</v>
      </c>
      <c r="F724" s="221" t="s">
        <v>1371</v>
      </c>
      <c r="G724" s="218"/>
      <c r="H724" s="222">
        <v>-1.764</v>
      </c>
      <c r="I724" s="223"/>
      <c r="J724" s="218"/>
      <c r="K724" s="218"/>
      <c r="L724" s="224"/>
      <c r="M724" s="225"/>
      <c r="N724" s="226"/>
      <c r="O724" s="226"/>
      <c r="P724" s="226"/>
      <c r="Q724" s="226"/>
      <c r="R724" s="226"/>
      <c r="S724" s="226"/>
      <c r="T724" s="227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28" t="s">
        <v>139</v>
      </c>
      <c r="AU724" s="228" t="s">
        <v>79</v>
      </c>
      <c r="AV724" s="13" t="s">
        <v>79</v>
      </c>
      <c r="AW724" s="13" t="s">
        <v>33</v>
      </c>
      <c r="AX724" s="13" t="s">
        <v>72</v>
      </c>
      <c r="AY724" s="228" t="s">
        <v>128</v>
      </c>
    </row>
    <row r="725" s="2" customFormat="1" ht="24.15" customHeight="1">
      <c r="A725" s="38"/>
      <c r="B725" s="39"/>
      <c r="C725" s="198" t="s">
        <v>1372</v>
      </c>
      <c r="D725" s="198" t="s">
        <v>131</v>
      </c>
      <c r="E725" s="199" t="s">
        <v>1373</v>
      </c>
      <c r="F725" s="200" t="s">
        <v>1374</v>
      </c>
      <c r="G725" s="201" t="s">
        <v>145</v>
      </c>
      <c r="H725" s="202">
        <v>27.536999999999999</v>
      </c>
      <c r="I725" s="203"/>
      <c r="J725" s="204">
        <f>ROUND(I725*H725,2)</f>
        <v>0</v>
      </c>
      <c r="K725" s="205"/>
      <c r="L725" s="44"/>
      <c r="M725" s="206" t="s">
        <v>19</v>
      </c>
      <c r="N725" s="207" t="s">
        <v>43</v>
      </c>
      <c r="O725" s="84"/>
      <c r="P725" s="208">
        <f>O725*H725</f>
        <v>0</v>
      </c>
      <c r="Q725" s="208">
        <v>0.00029999999999999997</v>
      </c>
      <c r="R725" s="208">
        <f>Q725*H725</f>
        <v>0.0082610999999999987</v>
      </c>
      <c r="S725" s="208">
        <v>0</v>
      </c>
      <c r="T725" s="209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10" t="s">
        <v>278</v>
      </c>
      <c r="AT725" s="210" t="s">
        <v>131</v>
      </c>
      <c r="AU725" s="210" t="s">
        <v>79</v>
      </c>
      <c r="AY725" s="17" t="s">
        <v>128</v>
      </c>
      <c r="BE725" s="211">
        <f>IF(N725="základní",J725,0)</f>
        <v>0</v>
      </c>
      <c r="BF725" s="211">
        <f>IF(N725="snížená",J725,0)</f>
        <v>0</v>
      </c>
      <c r="BG725" s="211">
        <f>IF(N725="zákl. přenesená",J725,0)</f>
        <v>0</v>
      </c>
      <c r="BH725" s="211">
        <f>IF(N725="sníž. přenesená",J725,0)</f>
        <v>0</v>
      </c>
      <c r="BI725" s="211">
        <f>IF(N725="nulová",J725,0)</f>
        <v>0</v>
      </c>
      <c r="BJ725" s="17" t="s">
        <v>77</v>
      </c>
      <c r="BK725" s="211">
        <f>ROUND(I725*H725,2)</f>
        <v>0</v>
      </c>
      <c r="BL725" s="17" t="s">
        <v>278</v>
      </c>
      <c r="BM725" s="210" t="s">
        <v>1375</v>
      </c>
    </row>
    <row r="726" s="2" customFormat="1">
      <c r="A726" s="38"/>
      <c r="B726" s="39"/>
      <c r="C726" s="40"/>
      <c r="D726" s="212" t="s">
        <v>137</v>
      </c>
      <c r="E726" s="40"/>
      <c r="F726" s="213" t="s">
        <v>1376</v>
      </c>
      <c r="G726" s="40"/>
      <c r="H726" s="40"/>
      <c r="I726" s="214"/>
      <c r="J726" s="40"/>
      <c r="K726" s="40"/>
      <c r="L726" s="44"/>
      <c r="M726" s="215"/>
      <c r="N726" s="216"/>
      <c r="O726" s="84"/>
      <c r="P726" s="84"/>
      <c r="Q726" s="84"/>
      <c r="R726" s="84"/>
      <c r="S726" s="84"/>
      <c r="T726" s="85"/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T726" s="17" t="s">
        <v>137</v>
      </c>
      <c r="AU726" s="17" t="s">
        <v>79</v>
      </c>
    </row>
    <row r="727" s="2" customFormat="1" ht="24.15" customHeight="1">
      <c r="A727" s="38"/>
      <c r="B727" s="39"/>
      <c r="C727" s="198" t="s">
        <v>1377</v>
      </c>
      <c r="D727" s="198" t="s">
        <v>131</v>
      </c>
      <c r="E727" s="199" t="s">
        <v>1378</v>
      </c>
      <c r="F727" s="200" t="s">
        <v>1379</v>
      </c>
      <c r="G727" s="201" t="s">
        <v>145</v>
      </c>
      <c r="H727" s="202">
        <v>5.3959999999999999</v>
      </c>
      <c r="I727" s="203"/>
      <c r="J727" s="204">
        <f>ROUND(I727*H727,2)</f>
        <v>0</v>
      </c>
      <c r="K727" s="205"/>
      <c r="L727" s="44"/>
      <c r="M727" s="206" t="s">
        <v>19</v>
      </c>
      <c r="N727" s="207" t="s">
        <v>43</v>
      </c>
      <c r="O727" s="84"/>
      <c r="P727" s="208">
        <f>O727*H727</f>
        <v>0</v>
      </c>
      <c r="Q727" s="208">
        <v>0.0015</v>
      </c>
      <c r="R727" s="208">
        <f>Q727*H727</f>
        <v>0.0080940000000000005</v>
      </c>
      <c r="S727" s="208">
        <v>0</v>
      </c>
      <c r="T727" s="209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10" t="s">
        <v>278</v>
      </c>
      <c r="AT727" s="210" t="s">
        <v>131</v>
      </c>
      <c r="AU727" s="210" t="s">
        <v>79</v>
      </c>
      <c r="AY727" s="17" t="s">
        <v>128</v>
      </c>
      <c r="BE727" s="211">
        <f>IF(N727="základní",J727,0)</f>
        <v>0</v>
      </c>
      <c r="BF727" s="211">
        <f>IF(N727="snížená",J727,0)</f>
        <v>0</v>
      </c>
      <c r="BG727" s="211">
        <f>IF(N727="zákl. přenesená",J727,0)</f>
        <v>0</v>
      </c>
      <c r="BH727" s="211">
        <f>IF(N727="sníž. přenesená",J727,0)</f>
        <v>0</v>
      </c>
      <c r="BI727" s="211">
        <f>IF(N727="nulová",J727,0)</f>
        <v>0</v>
      </c>
      <c r="BJ727" s="17" t="s">
        <v>77</v>
      </c>
      <c r="BK727" s="211">
        <f>ROUND(I727*H727,2)</f>
        <v>0</v>
      </c>
      <c r="BL727" s="17" t="s">
        <v>278</v>
      </c>
      <c r="BM727" s="210" t="s">
        <v>1380</v>
      </c>
    </row>
    <row r="728" s="2" customFormat="1">
      <c r="A728" s="38"/>
      <c r="B728" s="39"/>
      <c r="C728" s="40"/>
      <c r="D728" s="212" t="s">
        <v>137</v>
      </c>
      <c r="E728" s="40"/>
      <c r="F728" s="213" t="s">
        <v>1381</v>
      </c>
      <c r="G728" s="40"/>
      <c r="H728" s="40"/>
      <c r="I728" s="214"/>
      <c r="J728" s="40"/>
      <c r="K728" s="40"/>
      <c r="L728" s="44"/>
      <c r="M728" s="215"/>
      <c r="N728" s="216"/>
      <c r="O728" s="84"/>
      <c r="P728" s="84"/>
      <c r="Q728" s="84"/>
      <c r="R728" s="84"/>
      <c r="S728" s="84"/>
      <c r="T728" s="85"/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T728" s="17" t="s">
        <v>137</v>
      </c>
      <c r="AU728" s="17" t="s">
        <v>79</v>
      </c>
    </row>
    <row r="729" s="14" customFormat="1">
      <c r="A729" s="14"/>
      <c r="B729" s="229"/>
      <c r="C729" s="230"/>
      <c r="D729" s="219" t="s">
        <v>139</v>
      </c>
      <c r="E729" s="231" t="s">
        <v>19</v>
      </c>
      <c r="F729" s="232" t="s">
        <v>203</v>
      </c>
      <c r="G729" s="230"/>
      <c r="H729" s="231" t="s">
        <v>19</v>
      </c>
      <c r="I729" s="233"/>
      <c r="J729" s="230"/>
      <c r="K729" s="230"/>
      <c r="L729" s="234"/>
      <c r="M729" s="235"/>
      <c r="N729" s="236"/>
      <c r="O729" s="236"/>
      <c r="P729" s="236"/>
      <c r="Q729" s="236"/>
      <c r="R729" s="236"/>
      <c r="S729" s="236"/>
      <c r="T729" s="237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38" t="s">
        <v>139</v>
      </c>
      <c r="AU729" s="238" t="s">
        <v>79</v>
      </c>
      <c r="AV729" s="14" t="s">
        <v>77</v>
      </c>
      <c r="AW729" s="14" t="s">
        <v>33</v>
      </c>
      <c r="AX729" s="14" t="s">
        <v>72</v>
      </c>
      <c r="AY729" s="238" t="s">
        <v>128</v>
      </c>
    </row>
    <row r="730" s="13" customFormat="1">
      <c r="A730" s="13"/>
      <c r="B730" s="217"/>
      <c r="C730" s="218"/>
      <c r="D730" s="219" t="s">
        <v>139</v>
      </c>
      <c r="E730" s="220" t="s">
        <v>19</v>
      </c>
      <c r="F730" s="221" t="s">
        <v>1382</v>
      </c>
      <c r="G730" s="218"/>
      <c r="H730" s="222">
        <v>1.444</v>
      </c>
      <c r="I730" s="223"/>
      <c r="J730" s="218"/>
      <c r="K730" s="218"/>
      <c r="L730" s="224"/>
      <c r="M730" s="225"/>
      <c r="N730" s="226"/>
      <c r="O730" s="226"/>
      <c r="P730" s="226"/>
      <c r="Q730" s="226"/>
      <c r="R730" s="226"/>
      <c r="S730" s="226"/>
      <c r="T730" s="227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28" t="s">
        <v>139</v>
      </c>
      <c r="AU730" s="228" t="s">
        <v>79</v>
      </c>
      <c r="AV730" s="13" t="s">
        <v>79</v>
      </c>
      <c r="AW730" s="13" t="s">
        <v>33</v>
      </c>
      <c r="AX730" s="13" t="s">
        <v>72</v>
      </c>
      <c r="AY730" s="228" t="s">
        <v>128</v>
      </c>
    </row>
    <row r="731" s="13" customFormat="1">
      <c r="A731" s="13"/>
      <c r="B731" s="217"/>
      <c r="C731" s="218"/>
      <c r="D731" s="219" t="s">
        <v>139</v>
      </c>
      <c r="E731" s="220" t="s">
        <v>19</v>
      </c>
      <c r="F731" s="221" t="s">
        <v>1383</v>
      </c>
      <c r="G731" s="218"/>
      <c r="H731" s="222">
        <v>-0.27600000000000002</v>
      </c>
      <c r="I731" s="223"/>
      <c r="J731" s="218"/>
      <c r="K731" s="218"/>
      <c r="L731" s="224"/>
      <c r="M731" s="225"/>
      <c r="N731" s="226"/>
      <c r="O731" s="226"/>
      <c r="P731" s="226"/>
      <c r="Q731" s="226"/>
      <c r="R731" s="226"/>
      <c r="S731" s="226"/>
      <c r="T731" s="227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28" t="s">
        <v>139</v>
      </c>
      <c r="AU731" s="228" t="s">
        <v>79</v>
      </c>
      <c r="AV731" s="13" t="s">
        <v>79</v>
      </c>
      <c r="AW731" s="13" t="s">
        <v>33</v>
      </c>
      <c r="AX731" s="13" t="s">
        <v>72</v>
      </c>
      <c r="AY731" s="228" t="s">
        <v>128</v>
      </c>
    </row>
    <row r="732" s="14" customFormat="1">
      <c r="A732" s="14"/>
      <c r="B732" s="229"/>
      <c r="C732" s="230"/>
      <c r="D732" s="219" t="s">
        <v>139</v>
      </c>
      <c r="E732" s="231" t="s">
        <v>19</v>
      </c>
      <c r="F732" s="232" t="s">
        <v>205</v>
      </c>
      <c r="G732" s="230"/>
      <c r="H732" s="231" t="s">
        <v>19</v>
      </c>
      <c r="I732" s="233"/>
      <c r="J732" s="230"/>
      <c r="K732" s="230"/>
      <c r="L732" s="234"/>
      <c r="M732" s="235"/>
      <c r="N732" s="236"/>
      <c r="O732" s="236"/>
      <c r="P732" s="236"/>
      <c r="Q732" s="236"/>
      <c r="R732" s="236"/>
      <c r="S732" s="236"/>
      <c r="T732" s="237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38" t="s">
        <v>139</v>
      </c>
      <c r="AU732" s="238" t="s">
        <v>79</v>
      </c>
      <c r="AV732" s="14" t="s">
        <v>77</v>
      </c>
      <c r="AW732" s="14" t="s">
        <v>33</v>
      </c>
      <c r="AX732" s="14" t="s">
        <v>72</v>
      </c>
      <c r="AY732" s="238" t="s">
        <v>128</v>
      </c>
    </row>
    <row r="733" s="13" customFormat="1">
      <c r="A733" s="13"/>
      <c r="B733" s="217"/>
      <c r="C733" s="218"/>
      <c r="D733" s="219" t="s">
        <v>139</v>
      </c>
      <c r="E733" s="220" t="s">
        <v>19</v>
      </c>
      <c r="F733" s="221" t="s">
        <v>1384</v>
      </c>
      <c r="G733" s="218"/>
      <c r="H733" s="222">
        <v>4.5039999999999996</v>
      </c>
      <c r="I733" s="223"/>
      <c r="J733" s="218"/>
      <c r="K733" s="218"/>
      <c r="L733" s="224"/>
      <c r="M733" s="225"/>
      <c r="N733" s="226"/>
      <c r="O733" s="226"/>
      <c r="P733" s="226"/>
      <c r="Q733" s="226"/>
      <c r="R733" s="226"/>
      <c r="S733" s="226"/>
      <c r="T733" s="227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28" t="s">
        <v>139</v>
      </c>
      <c r="AU733" s="228" t="s">
        <v>79</v>
      </c>
      <c r="AV733" s="13" t="s">
        <v>79</v>
      </c>
      <c r="AW733" s="13" t="s">
        <v>33</v>
      </c>
      <c r="AX733" s="13" t="s">
        <v>72</v>
      </c>
      <c r="AY733" s="228" t="s">
        <v>128</v>
      </c>
    </row>
    <row r="734" s="13" customFormat="1">
      <c r="A734" s="13"/>
      <c r="B734" s="217"/>
      <c r="C734" s="218"/>
      <c r="D734" s="219" t="s">
        <v>139</v>
      </c>
      <c r="E734" s="220" t="s">
        <v>19</v>
      </c>
      <c r="F734" s="221" t="s">
        <v>1385</v>
      </c>
      <c r="G734" s="218"/>
      <c r="H734" s="222">
        <v>-0.27600000000000002</v>
      </c>
      <c r="I734" s="223"/>
      <c r="J734" s="218"/>
      <c r="K734" s="218"/>
      <c r="L734" s="224"/>
      <c r="M734" s="225"/>
      <c r="N734" s="226"/>
      <c r="O734" s="226"/>
      <c r="P734" s="226"/>
      <c r="Q734" s="226"/>
      <c r="R734" s="226"/>
      <c r="S734" s="226"/>
      <c r="T734" s="227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28" t="s">
        <v>139</v>
      </c>
      <c r="AU734" s="228" t="s">
        <v>79</v>
      </c>
      <c r="AV734" s="13" t="s">
        <v>79</v>
      </c>
      <c r="AW734" s="13" t="s">
        <v>33</v>
      </c>
      <c r="AX734" s="13" t="s">
        <v>72</v>
      </c>
      <c r="AY734" s="228" t="s">
        <v>128</v>
      </c>
    </row>
    <row r="735" s="2" customFormat="1" ht="37.8" customHeight="1">
      <c r="A735" s="38"/>
      <c r="B735" s="39"/>
      <c r="C735" s="198" t="s">
        <v>1386</v>
      </c>
      <c r="D735" s="198" t="s">
        <v>131</v>
      </c>
      <c r="E735" s="199" t="s">
        <v>1387</v>
      </c>
      <c r="F735" s="200" t="s">
        <v>1388</v>
      </c>
      <c r="G735" s="201" t="s">
        <v>145</v>
      </c>
      <c r="H735" s="202">
        <v>27.536999999999999</v>
      </c>
      <c r="I735" s="203"/>
      <c r="J735" s="204">
        <f>ROUND(I735*H735,2)</f>
        <v>0</v>
      </c>
      <c r="K735" s="205"/>
      <c r="L735" s="44"/>
      <c r="M735" s="206" t="s">
        <v>19</v>
      </c>
      <c r="N735" s="207" t="s">
        <v>43</v>
      </c>
      <c r="O735" s="84"/>
      <c r="P735" s="208">
        <f>O735*H735</f>
        <v>0</v>
      </c>
      <c r="Q735" s="208">
        <v>0.0060499999999999998</v>
      </c>
      <c r="R735" s="208">
        <f>Q735*H735</f>
        <v>0.16659884999999999</v>
      </c>
      <c r="S735" s="208">
        <v>0</v>
      </c>
      <c r="T735" s="209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10" t="s">
        <v>278</v>
      </c>
      <c r="AT735" s="210" t="s">
        <v>131</v>
      </c>
      <c r="AU735" s="210" t="s">
        <v>79</v>
      </c>
      <c r="AY735" s="17" t="s">
        <v>128</v>
      </c>
      <c r="BE735" s="211">
        <f>IF(N735="základní",J735,0)</f>
        <v>0</v>
      </c>
      <c r="BF735" s="211">
        <f>IF(N735="snížená",J735,0)</f>
        <v>0</v>
      </c>
      <c r="BG735" s="211">
        <f>IF(N735="zákl. přenesená",J735,0)</f>
        <v>0</v>
      </c>
      <c r="BH735" s="211">
        <f>IF(N735="sníž. přenesená",J735,0)</f>
        <v>0</v>
      </c>
      <c r="BI735" s="211">
        <f>IF(N735="nulová",J735,0)</f>
        <v>0</v>
      </c>
      <c r="BJ735" s="17" t="s">
        <v>77</v>
      </c>
      <c r="BK735" s="211">
        <f>ROUND(I735*H735,2)</f>
        <v>0</v>
      </c>
      <c r="BL735" s="17" t="s">
        <v>278</v>
      </c>
      <c r="BM735" s="210" t="s">
        <v>1389</v>
      </c>
    </row>
    <row r="736" s="2" customFormat="1">
      <c r="A736" s="38"/>
      <c r="B736" s="39"/>
      <c r="C736" s="40"/>
      <c r="D736" s="212" t="s">
        <v>137</v>
      </c>
      <c r="E736" s="40"/>
      <c r="F736" s="213" t="s">
        <v>1390</v>
      </c>
      <c r="G736" s="40"/>
      <c r="H736" s="40"/>
      <c r="I736" s="214"/>
      <c r="J736" s="40"/>
      <c r="K736" s="40"/>
      <c r="L736" s="44"/>
      <c r="M736" s="215"/>
      <c r="N736" s="216"/>
      <c r="O736" s="84"/>
      <c r="P736" s="84"/>
      <c r="Q736" s="84"/>
      <c r="R736" s="84"/>
      <c r="S736" s="84"/>
      <c r="T736" s="85"/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T736" s="17" t="s">
        <v>137</v>
      </c>
      <c r="AU736" s="17" t="s">
        <v>79</v>
      </c>
    </row>
    <row r="737" s="14" customFormat="1">
      <c r="A737" s="14"/>
      <c r="B737" s="229"/>
      <c r="C737" s="230"/>
      <c r="D737" s="219" t="s">
        <v>139</v>
      </c>
      <c r="E737" s="231" t="s">
        <v>19</v>
      </c>
      <c r="F737" s="232" t="s">
        <v>203</v>
      </c>
      <c r="G737" s="230"/>
      <c r="H737" s="231" t="s">
        <v>19</v>
      </c>
      <c r="I737" s="233"/>
      <c r="J737" s="230"/>
      <c r="K737" s="230"/>
      <c r="L737" s="234"/>
      <c r="M737" s="235"/>
      <c r="N737" s="236"/>
      <c r="O737" s="236"/>
      <c r="P737" s="236"/>
      <c r="Q737" s="236"/>
      <c r="R737" s="236"/>
      <c r="S737" s="236"/>
      <c r="T737" s="237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38" t="s">
        <v>139</v>
      </c>
      <c r="AU737" s="238" t="s">
        <v>79</v>
      </c>
      <c r="AV737" s="14" t="s">
        <v>77</v>
      </c>
      <c r="AW737" s="14" t="s">
        <v>33</v>
      </c>
      <c r="AX737" s="14" t="s">
        <v>72</v>
      </c>
      <c r="AY737" s="238" t="s">
        <v>128</v>
      </c>
    </row>
    <row r="738" s="13" customFormat="1">
      <c r="A738" s="13"/>
      <c r="B738" s="217"/>
      <c r="C738" s="218"/>
      <c r="D738" s="219" t="s">
        <v>139</v>
      </c>
      <c r="E738" s="220" t="s">
        <v>19</v>
      </c>
      <c r="F738" s="221" t="s">
        <v>1369</v>
      </c>
      <c r="G738" s="218"/>
      <c r="H738" s="222">
        <v>14.44</v>
      </c>
      <c r="I738" s="223"/>
      <c r="J738" s="218"/>
      <c r="K738" s="218"/>
      <c r="L738" s="224"/>
      <c r="M738" s="225"/>
      <c r="N738" s="226"/>
      <c r="O738" s="226"/>
      <c r="P738" s="226"/>
      <c r="Q738" s="226"/>
      <c r="R738" s="226"/>
      <c r="S738" s="226"/>
      <c r="T738" s="227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28" t="s">
        <v>139</v>
      </c>
      <c r="AU738" s="228" t="s">
        <v>79</v>
      </c>
      <c r="AV738" s="13" t="s">
        <v>79</v>
      </c>
      <c r="AW738" s="13" t="s">
        <v>33</v>
      </c>
      <c r="AX738" s="13" t="s">
        <v>72</v>
      </c>
      <c r="AY738" s="228" t="s">
        <v>128</v>
      </c>
    </row>
    <row r="739" s="13" customFormat="1">
      <c r="A739" s="13"/>
      <c r="B739" s="217"/>
      <c r="C739" s="218"/>
      <c r="D739" s="219" t="s">
        <v>139</v>
      </c>
      <c r="E739" s="220" t="s">
        <v>19</v>
      </c>
      <c r="F739" s="221" t="s">
        <v>154</v>
      </c>
      <c r="G739" s="218"/>
      <c r="H739" s="222">
        <v>-1.379</v>
      </c>
      <c r="I739" s="223"/>
      <c r="J739" s="218"/>
      <c r="K739" s="218"/>
      <c r="L739" s="224"/>
      <c r="M739" s="225"/>
      <c r="N739" s="226"/>
      <c r="O739" s="226"/>
      <c r="P739" s="226"/>
      <c r="Q739" s="226"/>
      <c r="R739" s="226"/>
      <c r="S739" s="226"/>
      <c r="T739" s="227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28" t="s">
        <v>139</v>
      </c>
      <c r="AU739" s="228" t="s">
        <v>79</v>
      </c>
      <c r="AV739" s="13" t="s">
        <v>79</v>
      </c>
      <c r="AW739" s="13" t="s">
        <v>33</v>
      </c>
      <c r="AX739" s="13" t="s">
        <v>72</v>
      </c>
      <c r="AY739" s="228" t="s">
        <v>128</v>
      </c>
    </row>
    <row r="740" s="14" customFormat="1">
      <c r="A740" s="14"/>
      <c r="B740" s="229"/>
      <c r="C740" s="230"/>
      <c r="D740" s="219" t="s">
        <v>139</v>
      </c>
      <c r="E740" s="231" t="s">
        <v>19</v>
      </c>
      <c r="F740" s="232" t="s">
        <v>205</v>
      </c>
      <c r="G740" s="230"/>
      <c r="H740" s="231" t="s">
        <v>19</v>
      </c>
      <c r="I740" s="233"/>
      <c r="J740" s="230"/>
      <c r="K740" s="230"/>
      <c r="L740" s="234"/>
      <c r="M740" s="235"/>
      <c r="N740" s="236"/>
      <c r="O740" s="236"/>
      <c r="P740" s="236"/>
      <c r="Q740" s="236"/>
      <c r="R740" s="236"/>
      <c r="S740" s="236"/>
      <c r="T740" s="237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38" t="s">
        <v>139</v>
      </c>
      <c r="AU740" s="238" t="s">
        <v>79</v>
      </c>
      <c r="AV740" s="14" t="s">
        <v>77</v>
      </c>
      <c r="AW740" s="14" t="s">
        <v>33</v>
      </c>
      <c r="AX740" s="14" t="s">
        <v>72</v>
      </c>
      <c r="AY740" s="238" t="s">
        <v>128</v>
      </c>
    </row>
    <row r="741" s="13" customFormat="1">
      <c r="A741" s="13"/>
      <c r="B741" s="217"/>
      <c r="C741" s="218"/>
      <c r="D741" s="219" t="s">
        <v>139</v>
      </c>
      <c r="E741" s="220" t="s">
        <v>19</v>
      </c>
      <c r="F741" s="221" t="s">
        <v>1370</v>
      </c>
      <c r="G741" s="218"/>
      <c r="H741" s="222">
        <v>16.239999999999998</v>
      </c>
      <c r="I741" s="223"/>
      <c r="J741" s="218"/>
      <c r="K741" s="218"/>
      <c r="L741" s="224"/>
      <c r="M741" s="225"/>
      <c r="N741" s="226"/>
      <c r="O741" s="226"/>
      <c r="P741" s="226"/>
      <c r="Q741" s="226"/>
      <c r="R741" s="226"/>
      <c r="S741" s="226"/>
      <c r="T741" s="227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28" t="s">
        <v>139</v>
      </c>
      <c r="AU741" s="228" t="s">
        <v>79</v>
      </c>
      <c r="AV741" s="13" t="s">
        <v>79</v>
      </c>
      <c r="AW741" s="13" t="s">
        <v>33</v>
      </c>
      <c r="AX741" s="13" t="s">
        <v>72</v>
      </c>
      <c r="AY741" s="228" t="s">
        <v>128</v>
      </c>
    </row>
    <row r="742" s="13" customFormat="1">
      <c r="A742" s="13"/>
      <c r="B742" s="217"/>
      <c r="C742" s="218"/>
      <c r="D742" s="219" t="s">
        <v>139</v>
      </c>
      <c r="E742" s="220" t="s">
        <v>19</v>
      </c>
      <c r="F742" s="221" t="s">
        <v>1371</v>
      </c>
      <c r="G742" s="218"/>
      <c r="H742" s="222">
        <v>-1.764</v>
      </c>
      <c r="I742" s="223"/>
      <c r="J742" s="218"/>
      <c r="K742" s="218"/>
      <c r="L742" s="224"/>
      <c r="M742" s="225"/>
      <c r="N742" s="226"/>
      <c r="O742" s="226"/>
      <c r="P742" s="226"/>
      <c r="Q742" s="226"/>
      <c r="R742" s="226"/>
      <c r="S742" s="226"/>
      <c r="T742" s="227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28" t="s">
        <v>139</v>
      </c>
      <c r="AU742" s="228" t="s">
        <v>79</v>
      </c>
      <c r="AV742" s="13" t="s">
        <v>79</v>
      </c>
      <c r="AW742" s="13" t="s">
        <v>33</v>
      </c>
      <c r="AX742" s="13" t="s">
        <v>72</v>
      </c>
      <c r="AY742" s="228" t="s">
        <v>128</v>
      </c>
    </row>
    <row r="743" s="2" customFormat="1" ht="16.5" customHeight="1">
      <c r="A743" s="38"/>
      <c r="B743" s="39"/>
      <c r="C743" s="239" t="s">
        <v>1391</v>
      </c>
      <c r="D743" s="239" t="s">
        <v>284</v>
      </c>
      <c r="E743" s="240" t="s">
        <v>1392</v>
      </c>
      <c r="F743" s="241" t="s">
        <v>1393</v>
      </c>
      <c r="G743" s="242" t="s">
        <v>145</v>
      </c>
      <c r="H743" s="243">
        <v>30.291</v>
      </c>
      <c r="I743" s="244"/>
      <c r="J743" s="245">
        <f>ROUND(I743*H743,2)</f>
        <v>0</v>
      </c>
      <c r="K743" s="246"/>
      <c r="L743" s="247"/>
      <c r="M743" s="248" t="s">
        <v>19</v>
      </c>
      <c r="N743" s="249" t="s">
        <v>43</v>
      </c>
      <c r="O743" s="84"/>
      <c r="P743" s="208">
        <f>O743*H743</f>
        <v>0</v>
      </c>
      <c r="Q743" s="208">
        <v>0.0129</v>
      </c>
      <c r="R743" s="208">
        <f>Q743*H743</f>
        <v>0.39075389999999999</v>
      </c>
      <c r="S743" s="208">
        <v>0</v>
      </c>
      <c r="T743" s="209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10" t="s">
        <v>373</v>
      </c>
      <c r="AT743" s="210" t="s">
        <v>284</v>
      </c>
      <c r="AU743" s="210" t="s">
        <v>79</v>
      </c>
      <c r="AY743" s="17" t="s">
        <v>128</v>
      </c>
      <c r="BE743" s="211">
        <f>IF(N743="základní",J743,0)</f>
        <v>0</v>
      </c>
      <c r="BF743" s="211">
        <f>IF(N743="snížená",J743,0)</f>
        <v>0</v>
      </c>
      <c r="BG743" s="211">
        <f>IF(N743="zákl. přenesená",J743,0)</f>
        <v>0</v>
      </c>
      <c r="BH743" s="211">
        <f>IF(N743="sníž. přenesená",J743,0)</f>
        <v>0</v>
      </c>
      <c r="BI743" s="211">
        <f>IF(N743="nulová",J743,0)</f>
        <v>0</v>
      </c>
      <c r="BJ743" s="17" t="s">
        <v>77</v>
      </c>
      <c r="BK743" s="211">
        <f>ROUND(I743*H743,2)</f>
        <v>0</v>
      </c>
      <c r="BL743" s="17" t="s">
        <v>278</v>
      </c>
      <c r="BM743" s="210" t="s">
        <v>1394</v>
      </c>
    </row>
    <row r="744" s="13" customFormat="1">
      <c r="A744" s="13"/>
      <c r="B744" s="217"/>
      <c r="C744" s="218"/>
      <c r="D744" s="219" t="s">
        <v>139</v>
      </c>
      <c r="E744" s="218"/>
      <c r="F744" s="221" t="s">
        <v>1395</v>
      </c>
      <c r="G744" s="218"/>
      <c r="H744" s="222">
        <v>30.291</v>
      </c>
      <c r="I744" s="223"/>
      <c r="J744" s="218"/>
      <c r="K744" s="218"/>
      <c r="L744" s="224"/>
      <c r="M744" s="225"/>
      <c r="N744" s="226"/>
      <c r="O744" s="226"/>
      <c r="P744" s="226"/>
      <c r="Q744" s="226"/>
      <c r="R744" s="226"/>
      <c r="S744" s="226"/>
      <c r="T744" s="227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28" t="s">
        <v>139</v>
      </c>
      <c r="AU744" s="228" t="s">
        <v>79</v>
      </c>
      <c r="AV744" s="13" t="s">
        <v>79</v>
      </c>
      <c r="AW744" s="13" t="s">
        <v>4</v>
      </c>
      <c r="AX744" s="13" t="s">
        <v>77</v>
      </c>
      <c r="AY744" s="228" t="s">
        <v>128</v>
      </c>
    </row>
    <row r="745" s="2" customFormat="1" ht="24.15" customHeight="1">
      <c r="A745" s="38"/>
      <c r="B745" s="39"/>
      <c r="C745" s="198" t="s">
        <v>1396</v>
      </c>
      <c r="D745" s="198" t="s">
        <v>131</v>
      </c>
      <c r="E745" s="199" t="s">
        <v>1397</v>
      </c>
      <c r="F745" s="200" t="s">
        <v>1398</v>
      </c>
      <c r="G745" s="201" t="s">
        <v>134</v>
      </c>
      <c r="H745" s="202">
        <v>10</v>
      </c>
      <c r="I745" s="203"/>
      <c r="J745" s="204">
        <f>ROUND(I745*H745,2)</f>
        <v>0</v>
      </c>
      <c r="K745" s="205"/>
      <c r="L745" s="44"/>
      <c r="M745" s="206" t="s">
        <v>19</v>
      </c>
      <c r="N745" s="207" t="s">
        <v>43</v>
      </c>
      <c r="O745" s="84"/>
      <c r="P745" s="208">
        <f>O745*H745</f>
        <v>0</v>
      </c>
      <c r="Q745" s="208">
        <v>0</v>
      </c>
      <c r="R745" s="208">
        <f>Q745*H745</f>
        <v>0</v>
      </c>
      <c r="S745" s="208">
        <v>0</v>
      </c>
      <c r="T745" s="209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10" t="s">
        <v>278</v>
      </c>
      <c r="AT745" s="210" t="s">
        <v>131</v>
      </c>
      <c r="AU745" s="210" t="s">
        <v>79</v>
      </c>
      <c r="AY745" s="17" t="s">
        <v>128</v>
      </c>
      <c r="BE745" s="211">
        <f>IF(N745="základní",J745,0)</f>
        <v>0</v>
      </c>
      <c r="BF745" s="211">
        <f>IF(N745="snížená",J745,0)</f>
        <v>0</v>
      </c>
      <c r="BG745" s="211">
        <f>IF(N745="zákl. přenesená",J745,0)</f>
        <v>0</v>
      </c>
      <c r="BH745" s="211">
        <f>IF(N745="sníž. přenesená",J745,0)</f>
        <v>0</v>
      </c>
      <c r="BI745" s="211">
        <f>IF(N745="nulová",J745,0)</f>
        <v>0</v>
      </c>
      <c r="BJ745" s="17" t="s">
        <v>77</v>
      </c>
      <c r="BK745" s="211">
        <f>ROUND(I745*H745,2)</f>
        <v>0</v>
      </c>
      <c r="BL745" s="17" t="s">
        <v>278</v>
      </c>
      <c r="BM745" s="210" t="s">
        <v>1399</v>
      </c>
    </row>
    <row r="746" s="2" customFormat="1">
      <c r="A746" s="38"/>
      <c r="B746" s="39"/>
      <c r="C746" s="40"/>
      <c r="D746" s="212" t="s">
        <v>137</v>
      </c>
      <c r="E746" s="40"/>
      <c r="F746" s="213" t="s">
        <v>1400</v>
      </c>
      <c r="G746" s="40"/>
      <c r="H746" s="40"/>
      <c r="I746" s="214"/>
      <c r="J746" s="40"/>
      <c r="K746" s="40"/>
      <c r="L746" s="44"/>
      <c r="M746" s="215"/>
      <c r="N746" s="216"/>
      <c r="O746" s="84"/>
      <c r="P746" s="84"/>
      <c r="Q746" s="84"/>
      <c r="R746" s="84"/>
      <c r="S746" s="84"/>
      <c r="T746" s="85"/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T746" s="17" t="s">
        <v>137</v>
      </c>
      <c r="AU746" s="17" t="s">
        <v>79</v>
      </c>
    </row>
    <row r="747" s="13" customFormat="1">
      <c r="A747" s="13"/>
      <c r="B747" s="217"/>
      <c r="C747" s="218"/>
      <c r="D747" s="219" t="s">
        <v>139</v>
      </c>
      <c r="E747" s="220" t="s">
        <v>19</v>
      </c>
      <c r="F747" s="221" t="s">
        <v>1401</v>
      </c>
      <c r="G747" s="218"/>
      <c r="H747" s="222">
        <v>5</v>
      </c>
      <c r="I747" s="223"/>
      <c r="J747" s="218"/>
      <c r="K747" s="218"/>
      <c r="L747" s="224"/>
      <c r="M747" s="225"/>
      <c r="N747" s="226"/>
      <c r="O747" s="226"/>
      <c r="P747" s="226"/>
      <c r="Q747" s="226"/>
      <c r="R747" s="226"/>
      <c r="S747" s="226"/>
      <c r="T747" s="227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28" t="s">
        <v>139</v>
      </c>
      <c r="AU747" s="228" t="s">
        <v>79</v>
      </c>
      <c r="AV747" s="13" t="s">
        <v>79</v>
      </c>
      <c r="AW747" s="13" t="s">
        <v>33</v>
      </c>
      <c r="AX747" s="13" t="s">
        <v>72</v>
      </c>
      <c r="AY747" s="228" t="s">
        <v>128</v>
      </c>
    </row>
    <row r="748" s="13" customFormat="1">
      <c r="A748" s="13"/>
      <c r="B748" s="217"/>
      <c r="C748" s="218"/>
      <c r="D748" s="219" t="s">
        <v>139</v>
      </c>
      <c r="E748" s="220" t="s">
        <v>19</v>
      </c>
      <c r="F748" s="221" t="s">
        <v>1402</v>
      </c>
      <c r="G748" s="218"/>
      <c r="H748" s="222">
        <v>5</v>
      </c>
      <c r="I748" s="223"/>
      <c r="J748" s="218"/>
      <c r="K748" s="218"/>
      <c r="L748" s="224"/>
      <c r="M748" s="225"/>
      <c r="N748" s="226"/>
      <c r="O748" s="226"/>
      <c r="P748" s="226"/>
      <c r="Q748" s="226"/>
      <c r="R748" s="226"/>
      <c r="S748" s="226"/>
      <c r="T748" s="227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28" t="s">
        <v>139</v>
      </c>
      <c r="AU748" s="228" t="s">
        <v>79</v>
      </c>
      <c r="AV748" s="13" t="s">
        <v>79</v>
      </c>
      <c r="AW748" s="13" t="s">
        <v>33</v>
      </c>
      <c r="AX748" s="13" t="s">
        <v>72</v>
      </c>
      <c r="AY748" s="228" t="s">
        <v>128</v>
      </c>
    </row>
    <row r="749" s="2" customFormat="1" ht="24.15" customHeight="1">
      <c r="A749" s="38"/>
      <c r="B749" s="39"/>
      <c r="C749" s="198" t="s">
        <v>1403</v>
      </c>
      <c r="D749" s="198" t="s">
        <v>131</v>
      </c>
      <c r="E749" s="199" t="s">
        <v>1404</v>
      </c>
      <c r="F749" s="200" t="s">
        <v>1405</v>
      </c>
      <c r="G749" s="201" t="s">
        <v>145</v>
      </c>
      <c r="H749" s="202">
        <v>27.536999999999999</v>
      </c>
      <c r="I749" s="203"/>
      <c r="J749" s="204">
        <f>ROUND(I749*H749,2)</f>
        <v>0</v>
      </c>
      <c r="K749" s="205"/>
      <c r="L749" s="44"/>
      <c r="M749" s="206" t="s">
        <v>19</v>
      </c>
      <c r="N749" s="207" t="s">
        <v>43</v>
      </c>
      <c r="O749" s="84"/>
      <c r="P749" s="208">
        <f>O749*H749</f>
        <v>0</v>
      </c>
      <c r="Q749" s="208">
        <v>4.5000000000000003E-05</v>
      </c>
      <c r="R749" s="208">
        <f>Q749*H749</f>
        <v>0.001239165</v>
      </c>
      <c r="S749" s="208">
        <v>0</v>
      </c>
      <c r="T749" s="209">
        <f>S749*H749</f>
        <v>0</v>
      </c>
      <c r="U749" s="38"/>
      <c r="V749" s="38"/>
      <c r="W749" s="38"/>
      <c r="X749" s="38"/>
      <c r="Y749" s="38"/>
      <c r="Z749" s="38"/>
      <c r="AA749" s="38"/>
      <c r="AB749" s="38"/>
      <c r="AC749" s="38"/>
      <c r="AD749" s="38"/>
      <c r="AE749" s="38"/>
      <c r="AR749" s="210" t="s">
        <v>278</v>
      </c>
      <c r="AT749" s="210" t="s">
        <v>131</v>
      </c>
      <c r="AU749" s="210" t="s">
        <v>79</v>
      </c>
      <c r="AY749" s="17" t="s">
        <v>128</v>
      </c>
      <c r="BE749" s="211">
        <f>IF(N749="základní",J749,0)</f>
        <v>0</v>
      </c>
      <c r="BF749" s="211">
        <f>IF(N749="snížená",J749,0)</f>
        <v>0</v>
      </c>
      <c r="BG749" s="211">
        <f>IF(N749="zákl. přenesená",J749,0)</f>
        <v>0</v>
      </c>
      <c r="BH749" s="211">
        <f>IF(N749="sníž. přenesená",J749,0)</f>
        <v>0</v>
      </c>
      <c r="BI749" s="211">
        <f>IF(N749="nulová",J749,0)</f>
        <v>0</v>
      </c>
      <c r="BJ749" s="17" t="s">
        <v>77</v>
      </c>
      <c r="BK749" s="211">
        <f>ROUND(I749*H749,2)</f>
        <v>0</v>
      </c>
      <c r="BL749" s="17" t="s">
        <v>278</v>
      </c>
      <c r="BM749" s="210" t="s">
        <v>1406</v>
      </c>
    </row>
    <row r="750" s="2" customFormat="1">
      <c r="A750" s="38"/>
      <c r="B750" s="39"/>
      <c r="C750" s="40"/>
      <c r="D750" s="212" t="s">
        <v>137</v>
      </c>
      <c r="E750" s="40"/>
      <c r="F750" s="213" t="s">
        <v>1407</v>
      </c>
      <c r="G750" s="40"/>
      <c r="H750" s="40"/>
      <c r="I750" s="214"/>
      <c r="J750" s="40"/>
      <c r="K750" s="40"/>
      <c r="L750" s="44"/>
      <c r="M750" s="215"/>
      <c r="N750" s="216"/>
      <c r="O750" s="84"/>
      <c r="P750" s="84"/>
      <c r="Q750" s="84"/>
      <c r="R750" s="84"/>
      <c r="S750" s="84"/>
      <c r="T750" s="85"/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T750" s="17" t="s">
        <v>137</v>
      </c>
      <c r="AU750" s="17" t="s">
        <v>79</v>
      </c>
    </row>
    <row r="751" s="2" customFormat="1" ht="44.25" customHeight="1">
      <c r="A751" s="38"/>
      <c r="B751" s="39"/>
      <c r="C751" s="198" t="s">
        <v>1408</v>
      </c>
      <c r="D751" s="198" t="s">
        <v>131</v>
      </c>
      <c r="E751" s="199" t="s">
        <v>1409</v>
      </c>
      <c r="F751" s="200" t="s">
        <v>1410</v>
      </c>
      <c r="G751" s="201" t="s">
        <v>272</v>
      </c>
      <c r="H751" s="202">
        <v>0.57499999999999996</v>
      </c>
      <c r="I751" s="203"/>
      <c r="J751" s="204">
        <f>ROUND(I751*H751,2)</f>
        <v>0</v>
      </c>
      <c r="K751" s="205"/>
      <c r="L751" s="44"/>
      <c r="M751" s="206" t="s">
        <v>19</v>
      </c>
      <c r="N751" s="207" t="s">
        <v>43</v>
      </c>
      <c r="O751" s="84"/>
      <c r="P751" s="208">
        <f>O751*H751</f>
        <v>0</v>
      </c>
      <c r="Q751" s="208">
        <v>0</v>
      </c>
      <c r="R751" s="208">
        <f>Q751*H751</f>
        <v>0</v>
      </c>
      <c r="S751" s="208">
        <v>0</v>
      </c>
      <c r="T751" s="209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10" t="s">
        <v>278</v>
      </c>
      <c r="AT751" s="210" t="s">
        <v>131</v>
      </c>
      <c r="AU751" s="210" t="s">
        <v>79</v>
      </c>
      <c r="AY751" s="17" t="s">
        <v>128</v>
      </c>
      <c r="BE751" s="211">
        <f>IF(N751="základní",J751,0)</f>
        <v>0</v>
      </c>
      <c r="BF751" s="211">
        <f>IF(N751="snížená",J751,0)</f>
        <v>0</v>
      </c>
      <c r="BG751" s="211">
        <f>IF(N751="zákl. přenesená",J751,0)</f>
        <v>0</v>
      </c>
      <c r="BH751" s="211">
        <f>IF(N751="sníž. přenesená",J751,0)</f>
        <v>0</v>
      </c>
      <c r="BI751" s="211">
        <f>IF(N751="nulová",J751,0)</f>
        <v>0</v>
      </c>
      <c r="BJ751" s="17" t="s">
        <v>77</v>
      </c>
      <c r="BK751" s="211">
        <f>ROUND(I751*H751,2)</f>
        <v>0</v>
      </c>
      <c r="BL751" s="17" t="s">
        <v>278</v>
      </c>
      <c r="BM751" s="210" t="s">
        <v>1411</v>
      </c>
    </row>
    <row r="752" s="2" customFormat="1">
      <c r="A752" s="38"/>
      <c r="B752" s="39"/>
      <c r="C752" s="40"/>
      <c r="D752" s="212" t="s">
        <v>137</v>
      </c>
      <c r="E752" s="40"/>
      <c r="F752" s="213" t="s">
        <v>1412</v>
      </c>
      <c r="G752" s="40"/>
      <c r="H752" s="40"/>
      <c r="I752" s="214"/>
      <c r="J752" s="40"/>
      <c r="K752" s="40"/>
      <c r="L752" s="44"/>
      <c r="M752" s="215"/>
      <c r="N752" s="216"/>
      <c r="O752" s="84"/>
      <c r="P752" s="84"/>
      <c r="Q752" s="84"/>
      <c r="R752" s="84"/>
      <c r="S752" s="84"/>
      <c r="T752" s="85"/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T752" s="17" t="s">
        <v>137</v>
      </c>
      <c r="AU752" s="17" t="s">
        <v>79</v>
      </c>
    </row>
    <row r="753" s="2" customFormat="1" ht="49.05" customHeight="1">
      <c r="A753" s="38"/>
      <c r="B753" s="39"/>
      <c r="C753" s="198" t="s">
        <v>1413</v>
      </c>
      <c r="D753" s="198" t="s">
        <v>131</v>
      </c>
      <c r="E753" s="199" t="s">
        <v>1414</v>
      </c>
      <c r="F753" s="200" t="s">
        <v>1415</v>
      </c>
      <c r="G753" s="201" t="s">
        <v>272</v>
      </c>
      <c r="H753" s="202">
        <v>0.57499999999999996</v>
      </c>
      <c r="I753" s="203"/>
      <c r="J753" s="204">
        <f>ROUND(I753*H753,2)</f>
        <v>0</v>
      </c>
      <c r="K753" s="205"/>
      <c r="L753" s="44"/>
      <c r="M753" s="206" t="s">
        <v>19</v>
      </c>
      <c r="N753" s="207" t="s">
        <v>43</v>
      </c>
      <c r="O753" s="84"/>
      <c r="P753" s="208">
        <f>O753*H753</f>
        <v>0</v>
      </c>
      <c r="Q753" s="208">
        <v>0</v>
      </c>
      <c r="R753" s="208">
        <f>Q753*H753</f>
        <v>0</v>
      </c>
      <c r="S753" s="208">
        <v>0</v>
      </c>
      <c r="T753" s="209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10" t="s">
        <v>278</v>
      </c>
      <c r="AT753" s="210" t="s">
        <v>131</v>
      </c>
      <c r="AU753" s="210" t="s">
        <v>79</v>
      </c>
      <c r="AY753" s="17" t="s">
        <v>128</v>
      </c>
      <c r="BE753" s="211">
        <f>IF(N753="základní",J753,0)</f>
        <v>0</v>
      </c>
      <c r="BF753" s="211">
        <f>IF(N753="snížená",J753,0)</f>
        <v>0</v>
      </c>
      <c r="BG753" s="211">
        <f>IF(N753="zákl. přenesená",J753,0)</f>
        <v>0</v>
      </c>
      <c r="BH753" s="211">
        <f>IF(N753="sníž. přenesená",J753,0)</f>
        <v>0</v>
      </c>
      <c r="BI753" s="211">
        <f>IF(N753="nulová",J753,0)</f>
        <v>0</v>
      </c>
      <c r="BJ753" s="17" t="s">
        <v>77</v>
      </c>
      <c r="BK753" s="211">
        <f>ROUND(I753*H753,2)</f>
        <v>0</v>
      </c>
      <c r="BL753" s="17" t="s">
        <v>278</v>
      </c>
      <c r="BM753" s="210" t="s">
        <v>1416</v>
      </c>
    </row>
    <row r="754" s="2" customFormat="1">
      <c r="A754" s="38"/>
      <c r="B754" s="39"/>
      <c r="C754" s="40"/>
      <c r="D754" s="212" t="s">
        <v>137</v>
      </c>
      <c r="E754" s="40"/>
      <c r="F754" s="213" t="s">
        <v>1417</v>
      </c>
      <c r="G754" s="40"/>
      <c r="H754" s="40"/>
      <c r="I754" s="214"/>
      <c r="J754" s="40"/>
      <c r="K754" s="40"/>
      <c r="L754" s="44"/>
      <c r="M754" s="215"/>
      <c r="N754" s="216"/>
      <c r="O754" s="84"/>
      <c r="P754" s="84"/>
      <c r="Q754" s="84"/>
      <c r="R754" s="84"/>
      <c r="S754" s="84"/>
      <c r="T754" s="85"/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T754" s="17" t="s">
        <v>137</v>
      </c>
      <c r="AU754" s="17" t="s">
        <v>79</v>
      </c>
    </row>
    <row r="755" s="12" customFormat="1" ht="22.8" customHeight="1">
      <c r="A755" s="12"/>
      <c r="B755" s="182"/>
      <c r="C755" s="183"/>
      <c r="D755" s="184" t="s">
        <v>71</v>
      </c>
      <c r="E755" s="196" t="s">
        <v>1418</v>
      </c>
      <c r="F755" s="196" t="s">
        <v>1419</v>
      </c>
      <c r="G755" s="183"/>
      <c r="H755" s="183"/>
      <c r="I755" s="186"/>
      <c r="J755" s="197">
        <f>BK755</f>
        <v>0</v>
      </c>
      <c r="K755" s="183"/>
      <c r="L755" s="188"/>
      <c r="M755" s="189"/>
      <c r="N755" s="190"/>
      <c r="O755" s="190"/>
      <c r="P755" s="191">
        <f>SUM(P756:P767)</f>
        <v>0</v>
      </c>
      <c r="Q755" s="190"/>
      <c r="R755" s="191">
        <f>SUM(R756:R767)</f>
        <v>0.002947542</v>
      </c>
      <c r="S755" s="190"/>
      <c r="T755" s="192">
        <f>SUM(T756:T767)</f>
        <v>0</v>
      </c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R755" s="193" t="s">
        <v>79</v>
      </c>
      <c r="AT755" s="194" t="s">
        <v>71</v>
      </c>
      <c r="AU755" s="194" t="s">
        <v>77</v>
      </c>
      <c r="AY755" s="193" t="s">
        <v>128</v>
      </c>
      <c r="BK755" s="195">
        <f>SUM(BK756:BK767)</f>
        <v>0</v>
      </c>
    </row>
    <row r="756" s="2" customFormat="1" ht="37.8" customHeight="1">
      <c r="A756" s="38"/>
      <c r="B756" s="39"/>
      <c r="C756" s="198" t="s">
        <v>1420</v>
      </c>
      <c r="D756" s="198" t="s">
        <v>131</v>
      </c>
      <c r="E756" s="199" t="s">
        <v>1421</v>
      </c>
      <c r="F756" s="200" t="s">
        <v>1422</v>
      </c>
      <c r="G756" s="201" t="s">
        <v>145</v>
      </c>
      <c r="H756" s="202">
        <v>8.2149999999999999</v>
      </c>
      <c r="I756" s="203"/>
      <c r="J756" s="204">
        <f>ROUND(I756*H756,2)</f>
        <v>0</v>
      </c>
      <c r="K756" s="205"/>
      <c r="L756" s="44"/>
      <c r="M756" s="206" t="s">
        <v>19</v>
      </c>
      <c r="N756" s="207" t="s">
        <v>43</v>
      </c>
      <c r="O756" s="84"/>
      <c r="P756" s="208">
        <f>O756*H756</f>
        <v>0</v>
      </c>
      <c r="Q756" s="208">
        <v>6.7000000000000002E-05</v>
      </c>
      <c r="R756" s="208">
        <f>Q756*H756</f>
        <v>0.00055040500000000001</v>
      </c>
      <c r="S756" s="208">
        <v>0</v>
      </c>
      <c r="T756" s="209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10" t="s">
        <v>278</v>
      </c>
      <c r="AT756" s="210" t="s">
        <v>131</v>
      </c>
      <c r="AU756" s="210" t="s">
        <v>79</v>
      </c>
      <c r="AY756" s="17" t="s">
        <v>128</v>
      </c>
      <c r="BE756" s="211">
        <f>IF(N756="základní",J756,0)</f>
        <v>0</v>
      </c>
      <c r="BF756" s="211">
        <f>IF(N756="snížená",J756,0)</f>
        <v>0</v>
      </c>
      <c r="BG756" s="211">
        <f>IF(N756="zákl. přenesená",J756,0)</f>
        <v>0</v>
      </c>
      <c r="BH756" s="211">
        <f>IF(N756="sníž. přenesená",J756,0)</f>
        <v>0</v>
      </c>
      <c r="BI756" s="211">
        <f>IF(N756="nulová",J756,0)</f>
        <v>0</v>
      </c>
      <c r="BJ756" s="17" t="s">
        <v>77</v>
      </c>
      <c r="BK756" s="211">
        <f>ROUND(I756*H756,2)</f>
        <v>0</v>
      </c>
      <c r="BL756" s="17" t="s">
        <v>278</v>
      </c>
      <c r="BM756" s="210" t="s">
        <v>1423</v>
      </c>
    </row>
    <row r="757" s="2" customFormat="1">
      <c r="A757" s="38"/>
      <c r="B757" s="39"/>
      <c r="C757" s="40"/>
      <c r="D757" s="212" t="s">
        <v>137</v>
      </c>
      <c r="E757" s="40"/>
      <c r="F757" s="213" t="s">
        <v>1424</v>
      </c>
      <c r="G757" s="40"/>
      <c r="H757" s="40"/>
      <c r="I757" s="214"/>
      <c r="J757" s="40"/>
      <c r="K757" s="40"/>
      <c r="L757" s="44"/>
      <c r="M757" s="215"/>
      <c r="N757" s="216"/>
      <c r="O757" s="84"/>
      <c r="P757" s="84"/>
      <c r="Q757" s="84"/>
      <c r="R757" s="84"/>
      <c r="S757" s="84"/>
      <c r="T757" s="85"/>
      <c r="U757" s="38"/>
      <c r="V757" s="38"/>
      <c r="W757" s="38"/>
      <c r="X757" s="38"/>
      <c r="Y757" s="38"/>
      <c r="Z757" s="38"/>
      <c r="AA757" s="38"/>
      <c r="AB757" s="38"/>
      <c r="AC757" s="38"/>
      <c r="AD757" s="38"/>
      <c r="AE757" s="38"/>
      <c r="AT757" s="17" t="s">
        <v>137</v>
      </c>
      <c r="AU757" s="17" t="s">
        <v>79</v>
      </c>
    </row>
    <row r="758" s="13" customFormat="1">
      <c r="A758" s="13"/>
      <c r="B758" s="217"/>
      <c r="C758" s="218"/>
      <c r="D758" s="219" t="s">
        <v>139</v>
      </c>
      <c r="E758" s="220" t="s">
        <v>19</v>
      </c>
      <c r="F758" s="221" t="s">
        <v>1425</v>
      </c>
      <c r="G758" s="218"/>
      <c r="H758" s="222">
        <v>2.3199999999999998</v>
      </c>
      <c r="I758" s="223"/>
      <c r="J758" s="218"/>
      <c r="K758" s="218"/>
      <c r="L758" s="224"/>
      <c r="M758" s="225"/>
      <c r="N758" s="226"/>
      <c r="O758" s="226"/>
      <c r="P758" s="226"/>
      <c r="Q758" s="226"/>
      <c r="R758" s="226"/>
      <c r="S758" s="226"/>
      <c r="T758" s="227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28" t="s">
        <v>139</v>
      </c>
      <c r="AU758" s="228" t="s">
        <v>79</v>
      </c>
      <c r="AV758" s="13" t="s">
        <v>79</v>
      </c>
      <c r="AW758" s="13" t="s">
        <v>33</v>
      </c>
      <c r="AX758" s="13" t="s">
        <v>72</v>
      </c>
      <c r="AY758" s="228" t="s">
        <v>128</v>
      </c>
    </row>
    <row r="759" s="13" customFormat="1">
      <c r="A759" s="13"/>
      <c r="B759" s="217"/>
      <c r="C759" s="218"/>
      <c r="D759" s="219" t="s">
        <v>139</v>
      </c>
      <c r="E759" s="220" t="s">
        <v>19</v>
      </c>
      <c r="F759" s="221" t="s">
        <v>1426</v>
      </c>
      <c r="G759" s="218"/>
      <c r="H759" s="222">
        <v>1.1850000000000001</v>
      </c>
      <c r="I759" s="223"/>
      <c r="J759" s="218"/>
      <c r="K759" s="218"/>
      <c r="L759" s="224"/>
      <c r="M759" s="225"/>
      <c r="N759" s="226"/>
      <c r="O759" s="226"/>
      <c r="P759" s="226"/>
      <c r="Q759" s="226"/>
      <c r="R759" s="226"/>
      <c r="S759" s="226"/>
      <c r="T759" s="227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28" t="s">
        <v>139</v>
      </c>
      <c r="AU759" s="228" t="s">
        <v>79</v>
      </c>
      <c r="AV759" s="13" t="s">
        <v>79</v>
      </c>
      <c r="AW759" s="13" t="s">
        <v>33</v>
      </c>
      <c r="AX759" s="13" t="s">
        <v>72</v>
      </c>
      <c r="AY759" s="228" t="s">
        <v>128</v>
      </c>
    </row>
    <row r="760" s="13" customFormat="1">
      <c r="A760" s="13"/>
      <c r="B760" s="217"/>
      <c r="C760" s="218"/>
      <c r="D760" s="219" t="s">
        <v>139</v>
      </c>
      <c r="E760" s="220" t="s">
        <v>19</v>
      </c>
      <c r="F760" s="221" t="s">
        <v>1427</v>
      </c>
      <c r="G760" s="218"/>
      <c r="H760" s="222">
        <v>1.21</v>
      </c>
      <c r="I760" s="223"/>
      <c r="J760" s="218"/>
      <c r="K760" s="218"/>
      <c r="L760" s="224"/>
      <c r="M760" s="225"/>
      <c r="N760" s="226"/>
      <c r="O760" s="226"/>
      <c r="P760" s="226"/>
      <c r="Q760" s="226"/>
      <c r="R760" s="226"/>
      <c r="S760" s="226"/>
      <c r="T760" s="227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28" t="s">
        <v>139</v>
      </c>
      <c r="AU760" s="228" t="s">
        <v>79</v>
      </c>
      <c r="AV760" s="13" t="s">
        <v>79</v>
      </c>
      <c r="AW760" s="13" t="s">
        <v>33</v>
      </c>
      <c r="AX760" s="13" t="s">
        <v>72</v>
      </c>
      <c r="AY760" s="228" t="s">
        <v>128</v>
      </c>
    </row>
    <row r="761" s="13" customFormat="1">
      <c r="A761" s="13"/>
      <c r="B761" s="217"/>
      <c r="C761" s="218"/>
      <c r="D761" s="219" t="s">
        <v>139</v>
      </c>
      <c r="E761" s="220" t="s">
        <v>19</v>
      </c>
      <c r="F761" s="221" t="s">
        <v>1428</v>
      </c>
      <c r="G761" s="218"/>
      <c r="H761" s="222">
        <v>3.5</v>
      </c>
      <c r="I761" s="223"/>
      <c r="J761" s="218"/>
      <c r="K761" s="218"/>
      <c r="L761" s="224"/>
      <c r="M761" s="225"/>
      <c r="N761" s="226"/>
      <c r="O761" s="226"/>
      <c r="P761" s="226"/>
      <c r="Q761" s="226"/>
      <c r="R761" s="226"/>
      <c r="S761" s="226"/>
      <c r="T761" s="227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28" t="s">
        <v>139</v>
      </c>
      <c r="AU761" s="228" t="s">
        <v>79</v>
      </c>
      <c r="AV761" s="13" t="s">
        <v>79</v>
      </c>
      <c r="AW761" s="13" t="s">
        <v>33</v>
      </c>
      <c r="AX761" s="13" t="s">
        <v>72</v>
      </c>
      <c r="AY761" s="228" t="s">
        <v>128</v>
      </c>
    </row>
    <row r="762" s="2" customFormat="1" ht="24.15" customHeight="1">
      <c r="A762" s="38"/>
      <c r="B762" s="39"/>
      <c r="C762" s="198" t="s">
        <v>1429</v>
      </c>
      <c r="D762" s="198" t="s">
        <v>131</v>
      </c>
      <c r="E762" s="199" t="s">
        <v>1430</v>
      </c>
      <c r="F762" s="200" t="s">
        <v>1431</v>
      </c>
      <c r="G762" s="201" t="s">
        <v>145</v>
      </c>
      <c r="H762" s="202">
        <v>8.2149999999999999</v>
      </c>
      <c r="I762" s="203"/>
      <c r="J762" s="204">
        <f>ROUND(I762*H762,2)</f>
        <v>0</v>
      </c>
      <c r="K762" s="205"/>
      <c r="L762" s="44"/>
      <c r="M762" s="206" t="s">
        <v>19</v>
      </c>
      <c r="N762" s="207" t="s">
        <v>43</v>
      </c>
      <c r="O762" s="84"/>
      <c r="P762" s="208">
        <f>O762*H762</f>
        <v>0</v>
      </c>
      <c r="Q762" s="208">
        <v>0</v>
      </c>
      <c r="R762" s="208">
        <f>Q762*H762</f>
        <v>0</v>
      </c>
      <c r="S762" s="208">
        <v>0</v>
      </c>
      <c r="T762" s="209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10" t="s">
        <v>278</v>
      </c>
      <c r="AT762" s="210" t="s">
        <v>131</v>
      </c>
      <c r="AU762" s="210" t="s">
        <v>79</v>
      </c>
      <c r="AY762" s="17" t="s">
        <v>128</v>
      </c>
      <c r="BE762" s="211">
        <f>IF(N762="základní",J762,0)</f>
        <v>0</v>
      </c>
      <c r="BF762" s="211">
        <f>IF(N762="snížená",J762,0)</f>
        <v>0</v>
      </c>
      <c r="BG762" s="211">
        <f>IF(N762="zákl. přenesená",J762,0)</f>
        <v>0</v>
      </c>
      <c r="BH762" s="211">
        <f>IF(N762="sníž. přenesená",J762,0)</f>
        <v>0</v>
      </c>
      <c r="BI762" s="211">
        <f>IF(N762="nulová",J762,0)</f>
        <v>0</v>
      </c>
      <c r="BJ762" s="17" t="s">
        <v>77</v>
      </c>
      <c r="BK762" s="211">
        <f>ROUND(I762*H762,2)</f>
        <v>0</v>
      </c>
      <c r="BL762" s="17" t="s">
        <v>278</v>
      </c>
      <c r="BM762" s="210" t="s">
        <v>1432</v>
      </c>
    </row>
    <row r="763" s="2" customFormat="1">
      <c r="A763" s="38"/>
      <c r="B763" s="39"/>
      <c r="C763" s="40"/>
      <c r="D763" s="212" t="s">
        <v>137</v>
      </c>
      <c r="E763" s="40"/>
      <c r="F763" s="213" t="s">
        <v>1433</v>
      </c>
      <c r="G763" s="40"/>
      <c r="H763" s="40"/>
      <c r="I763" s="214"/>
      <c r="J763" s="40"/>
      <c r="K763" s="40"/>
      <c r="L763" s="44"/>
      <c r="M763" s="215"/>
      <c r="N763" s="216"/>
      <c r="O763" s="84"/>
      <c r="P763" s="84"/>
      <c r="Q763" s="84"/>
      <c r="R763" s="84"/>
      <c r="S763" s="84"/>
      <c r="T763" s="85"/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T763" s="17" t="s">
        <v>137</v>
      </c>
      <c r="AU763" s="17" t="s">
        <v>79</v>
      </c>
    </row>
    <row r="764" s="2" customFormat="1" ht="24.15" customHeight="1">
      <c r="A764" s="38"/>
      <c r="B764" s="39"/>
      <c r="C764" s="198" t="s">
        <v>1434</v>
      </c>
      <c r="D764" s="198" t="s">
        <v>131</v>
      </c>
      <c r="E764" s="199" t="s">
        <v>1435</v>
      </c>
      <c r="F764" s="200" t="s">
        <v>1436</v>
      </c>
      <c r="G764" s="201" t="s">
        <v>145</v>
      </c>
      <c r="H764" s="202">
        <v>8.2149999999999999</v>
      </c>
      <c r="I764" s="203"/>
      <c r="J764" s="204">
        <f>ROUND(I764*H764,2)</f>
        <v>0</v>
      </c>
      <c r="K764" s="205"/>
      <c r="L764" s="44"/>
      <c r="M764" s="206" t="s">
        <v>19</v>
      </c>
      <c r="N764" s="207" t="s">
        <v>43</v>
      </c>
      <c r="O764" s="84"/>
      <c r="P764" s="208">
        <f>O764*H764</f>
        <v>0</v>
      </c>
      <c r="Q764" s="208">
        <v>0.00016875000000000001</v>
      </c>
      <c r="R764" s="208">
        <f>Q764*H764</f>
        <v>0.0013862812500000001</v>
      </c>
      <c r="S764" s="208">
        <v>0</v>
      </c>
      <c r="T764" s="209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10" t="s">
        <v>278</v>
      </c>
      <c r="AT764" s="210" t="s">
        <v>131</v>
      </c>
      <c r="AU764" s="210" t="s">
        <v>79</v>
      </c>
      <c r="AY764" s="17" t="s">
        <v>128</v>
      </c>
      <c r="BE764" s="211">
        <f>IF(N764="základní",J764,0)</f>
        <v>0</v>
      </c>
      <c r="BF764" s="211">
        <f>IF(N764="snížená",J764,0)</f>
        <v>0</v>
      </c>
      <c r="BG764" s="211">
        <f>IF(N764="zákl. přenesená",J764,0)</f>
        <v>0</v>
      </c>
      <c r="BH764" s="211">
        <f>IF(N764="sníž. přenesená",J764,0)</f>
        <v>0</v>
      </c>
      <c r="BI764" s="211">
        <f>IF(N764="nulová",J764,0)</f>
        <v>0</v>
      </c>
      <c r="BJ764" s="17" t="s">
        <v>77</v>
      </c>
      <c r="BK764" s="211">
        <f>ROUND(I764*H764,2)</f>
        <v>0</v>
      </c>
      <c r="BL764" s="17" t="s">
        <v>278</v>
      </c>
      <c r="BM764" s="210" t="s">
        <v>1437</v>
      </c>
    </row>
    <row r="765" s="2" customFormat="1">
      <c r="A765" s="38"/>
      <c r="B765" s="39"/>
      <c r="C765" s="40"/>
      <c r="D765" s="212" t="s">
        <v>137</v>
      </c>
      <c r="E765" s="40"/>
      <c r="F765" s="213" t="s">
        <v>1438</v>
      </c>
      <c r="G765" s="40"/>
      <c r="H765" s="40"/>
      <c r="I765" s="214"/>
      <c r="J765" s="40"/>
      <c r="K765" s="40"/>
      <c r="L765" s="44"/>
      <c r="M765" s="215"/>
      <c r="N765" s="216"/>
      <c r="O765" s="84"/>
      <c r="P765" s="84"/>
      <c r="Q765" s="84"/>
      <c r="R765" s="84"/>
      <c r="S765" s="84"/>
      <c r="T765" s="85"/>
      <c r="U765" s="38"/>
      <c r="V765" s="38"/>
      <c r="W765" s="38"/>
      <c r="X765" s="38"/>
      <c r="Y765" s="38"/>
      <c r="Z765" s="38"/>
      <c r="AA765" s="38"/>
      <c r="AB765" s="38"/>
      <c r="AC765" s="38"/>
      <c r="AD765" s="38"/>
      <c r="AE765" s="38"/>
      <c r="AT765" s="17" t="s">
        <v>137</v>
      </c>
      <c r="AU765" s="17" t="s">
        <v>79</v>
      </c>
    </row>
    <row r="766" s="2" customFormat="1" ht="24.15" customHeight="1">
      <c r="A766" s="38"/>
      <c r="B766" s="39"/>
      <c r="C766" s="198" t="s">
        <v>1439</v>
      </c>
      <c r="D766" s="198" t="s">
        <v>131</v>
      </c>
      <c r="E766" s="199" t="s">
        <v>1440</v>
      </c>
      <c r="F766" s="200" t="s">
        <v>1441</v>
      </c>
      <c r="G766" s="201" t="s">
        <v>145</v>
      </c>
      <c r="H766" s="202">
        <v>8.2149999999999999</v>
      </c>
      <c r="I766" s="203"/>
      <c r="J766" s="204">
        <f>ROUND(I766*H766,2)</f>
        <v>0</v>
      </c>
      <c r="K766" s="205"/>
      <c r="L766" s="44"/>
      <c r="M766" s="206" t="s">
        <v>19</v>
      </c>
      <c r="N766" s="207" t="s">
        <v>43</v>
      </c>
      <c r="O766" s="84"/>
      <c r="P766" s="208">
        <f>O766*H766</f>
        <v>0</v>
      </c>
      <c r="Q766" s="208">
        <v>0.00012305000000000001</v>
      </c>
      <c r="R766" s="208">
        <f>Q766*H766</f>
        <v>0.00101085575</v>
      </c>
      <c r="S766" s="208">
        <v>0</v>
      </c>
      <c r="T766" s="209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10" t="s">
        <v>278</v>
      </c>
      <c r="AT766" s="210" t="s">
        <v>131</v>
      </c>
      <c r="AU766" s="210" t="s">
        <v>79</v>
      </c>
      <c r="AY766" s="17" t="s">
        <v>128</v>
      </c>
      <c r="BE766" s="211">
        <f>IF(N766="základní",J766,0)</f>
        <v>0</v>
      </c>
      <c r="BF766" s="211">
        <f>IF(N766="snížená",J766,0)</f>
        <v>0</v>
      </c>
      <c r="BG766" s="211">
        <f>IF(N766="zákl. přenesená",J766,0)</f>
        <v>0</v>
      </c>
      <c r="BH766" s="211">
        <f>IF(N766="sníž. přenesená",J766,0)</f>
        <v>0</v>
      </c>
      <c r="BI766" s="211">
        <f>IF(N766="nulová",J766,0)</f>
        <v>0</v>
      </c>
      <c r="BJ766" s="17" t="s">
        <v>77</v>
      </c>
      <c r="BK766" s="211">
        <f>ROUND(I766*H766,2)</f>
        <v>0</v>
      </c>
      <c r="BL766" s="17" t="s">
        <v>278</v>
      </c>
      <c r="BM766" s="210" t="s">
        <v>1442</v>
      </c>
    </row>
    <row r="767" s="2" customFormat="1">
      <c r="A767" s="38"/>
      <c r="B767" s="39"/>
      <c r="C767" s="40"/>
      <c r="D767" s="212" t="s">
        <v>137</v>
      </c>
      <c r="E767" s="40"/>
      <c r="F767" s="213" t="s">
        <v>1443</v>
      </c>
      <c r="G767" s="40"/>
      <c r="H767" s="40"/>
      <c r="I767" s="214"/>
      <c r="J767" s="40"/>
      <c r="K767" s="40"/>
      <c r="L767" s="44"/>
      <c r="M767" s="215"/>
      <c r="N767" s="216"/>
      <c r="O767" s="84"/>
      <c r="P767" s="84"/>
      <c r="Q767" s="84"/>
      <c r="R767" s="84"/>
      <c r="S767" s="84"/>
      <c r="T767" s="85"/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T767" s="17" t="s">
        <v>137</v>
      </c>
      <c r="AU767" s="17" t="s">
        <v>79</v>
      </c>
    </row>
    <row r="768" s="12" customFormat="1" ht="22.8" customHeight="1">
      <c r="A768" s="12"/>
      <c r="B768" s="182"/>
      <c r="C768" s="183"/>
      <c r="D768" s="184" t="s">
        <v>71</v>
      </c>
      <c r="E768" s="196" t="s">
        <v>1444</v>
      </c>
      <c r="F768" s="196" t="s">
        <v>1445</v>
      </c>
      <c r="G768" s="183"/>
      <c r="H768" s="183"/>
      <c r="I768" s="186"/>
      <c r="J768" s="197">
        <f>BK768</f>
        <v>0</v>
      </c>
      <c r="K768" s="183"/>
      <c r="L768" s="188"/>
      <c r="M768" s="189"/>
      <c r="N768" s="190"/>
      <c r="O768" s="190"/>
      <c r="P768" s="191">
        <f>SUM(P769:P842)</f>
        <v>0</v>
      </c>
      <c r="Q768" s="190"/>
      <c r="R768" s="191">
        <f>SUM(R769:R842)</f>
        <v>0.63961564816000016</v>
      </c>
      <c r="S768" s="190"/>
      <c r="T768" s="192">
        <f>SUM(T769:T842)</f>
        <v>0.13234235</v>
      </c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R768" s="193" t="s">
        <v>79</v>
      </c>
      <c r="AT768" s="194" t="s">
        <v>71</v>
      </c>
      <c r="AU768" s="194" t="s">
        <v>77</v>
      </c>
      <c r="AY768" s="193" t="s">
        <v>128</v>
      </c>
      <c r="BK768" s="195">
        <f>SUM(BK769:BK842)</f>
        <v>0</v>
      </c>
    </row>
    <row r="769" s="2" customFormat="1" ht="24.15" customHeight="1">
      <c r="A769" s="38"/>
      <c r="B769" s="39"/>
      <c r="C769" s="198" t="s">
        <v>1446</v>
      </c>
      <c r="D769" s="198" t="s">
        <v>131</v>
      </c>
      <c r="E769" s="199" t="s">
        <v>1447</v>
      </c>
      <c r="F769" s="200" t="s">
        <v>1448</v>
      </c>
      <c r="G769" s="201" t="s">
        <v>145</v>
      </c>
      <c r="H769" s="202">
        <v>153.005</v>
      </c>
      <c r="I769" s="203"/>
      <c r="J769" s="204">
        <f>ROUND(I769*H769,2)</f>
        <v>0</v>
      </c>
      <c r="K769" s="205"/>
      <c r="L769" s="44"/>
      <c r="M769" s="206" t="s">
        <v>19</v>
      </c>
      <c r="N769" s="207" t="s">
        <v>43</v>
      </c>
      <c r="O769" s="84"/>
      <c r="P769" s="208">
        <f>O769*H769</f>
        <v>0</v>
      </c>
      <c r="Q769" s="208">
        <v>0</v>
      </c>
      <c r="R769" s="208">
        <f>Q769*H769</f>
        <v>0</v>
      </c>
      <c r="S769" s="208">
        <v>0</v>
      </c>
      <c r="T769" s="209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10" t="s">
        <v>278</v>
      </c>
      <c r="AT769" s="210" t="s">
        <v>131</v>
      </c>
      <c r="AU769" s="210" t="s">
        <v>79</v>
      </c>
      <c r="AY769" s="17" t="s">
        <v>128</v>
      </c>
      <c r="BE769" s="211">
        <f>IF(N769="základní",J769,0)</f>
        <v>0</v>
      </c>
      <c r="BF769" s="211">
        <f>IF(N769="snížená",J769,0)</f>
        <v>0</v>
      </c>
      <c r="BG769" s="211">
        <f>IF(N769="zákl. přenesená",J769,0)</f>
        <v>0</v>
      </c>
      <c r="BH769" s="211">
        <f>IF(N769="sníž. přenesená",J769,0)</f>
        <v>0</v>
      </c>
      <c r="BI769" s="211">
        <f>IF(N769="nulová",J769,0)</f>
        <v>0</v>
      </c>
      <c r="BJ769" s="17" t="s">
        <v>77</v>
      </c>
      <c r="BK769" s="211">
        <f>ROUND(I769*H769,2)</f>
        <v>0</v>
      </c>
      <c r="BL769" s="17" t="s">
        <v>278</v>
      </c>
      <c r="BM769" s="210" t="s">
        <v>1449</v>
      </c>
    </row>
    <row r="770" s="2" customFormat="1">
      <c r="A770" s="38"/>
      <c r="B770" s="39"/>
      <c r="C770" s="40"/>
      <c r="D770" s="212" t="s">
        <v>137</v>
      </c>
      <c r="E770" s="40"/>
      <c r="F770" s="213" t="s">
        <v>1450</v>
      </c>
      <c r="G770" s="40"/>
      <c r="H770" s="40"/>
      <c r="I770" s="214"/>
      <c r="J770" s="40"/>
      <c r="K770" s="40"/>
      <c r="L770" s="44"/>
      <c r="M770" s="215"/>
      <c r="N770" s="216"/>
      <c r="O770" s="84"/>
      <c r="P770" s="84"/>
      <c r="Q770" s="84"/>
      <c r="R770" s="84"/>
      <c r="S770" s="84"/>
      <c r="T770" s="85"/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T770" s="17" t="s">
        <v>137</v>
      </c>
      <c r="AU770" s="17" t="s">
        <v>79</v>
      </c>
    </row>
    <row r="771" s="2" customFormat="1" ht="24.15" customHeight="1">
      <c r="A771" s="38"/>
      <c r="B771" s="39"/>
      <c r="C771" s="198" t="s">
        <v>1451</v>
      </c>
      <c r="D771" s="198" t="s">
        <v>131</v>
      </c>
      <c r="E771" s="199" t="s">
        <v>1452</v>
      </c>
      <c r="F771" s="200" t="s">
        <v>1453</v>
      </c>
      <c r="G771" s="201" t="s">
        <v>145</v>
      </c>
      <c r="H771" s="202">
        <v>292.238</v>
      </c>
      <c r="I771" s="203"/>
      <c r="J771" s="204">
        <f>ROUND(I771*H771,2)</f>
        <v>0</v>
      </c>
      <c r="K771" s="205"/>
      <c r="L771" s="44"/>
      <c r="M771" s="206" t="s">
        <v>19</v>
      </c>
      <c r="N771" s="207" t="s">
        <v>43</v>
      </c>
      <c r="O771" s="84"/>
      <c r="P771" s="208">
        <f>O771*H771</f>
        <v>0</v>
      </c>
      <c r="Q771" s="208">
        <v>0</v>
      </c>
      <c r="R771" s="208">
        <f>Q771*H771</f>
        <v>0</v>
      </c>
      <c r="S771" s="208">
        <v>0</v>
      </c>
      <c r="T771" s="209">
        <f>S771*H771</f>
        <v>0</v>
      </c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R771" s="210" t="s">
        <v>278</v>
      </c>
      <c r="AT771" s="210" t="s">
        <v>131</v>
      </c>
      <c r="AU771" s="210" t="s">
        <v>79</v>
      </c>
      <c r="AY771" s="17" t="s">
        <v>128</v>
      </c>
      <c r="BE771" s="211">
        <f>IF(N771="základní",J771,0)</f>
        <v>0</v>
      </c>
      <c r="BF771" s="211">
        <f>IF(N771="snížená",J771,0)</f>
        <v>0</v>
      </c>
      <c r="BG771" s="211">
        <f>IF(N771="zákl. přenesená",J771,0)</f>
        <v>0</v>
      </c>
      <c r="BH771" s="211">
        <f>IF(N771="sníž. přenesená",J771,0)</f>
        <v>0</v>
      </c>
      <c r="BI771" s="211">
        <f>IF(N771="nulová",J771,0)</f>
        <v>0</v>
      </c>
      <c r="BJ771" s="17" t="s">
        <v>77</v>
      </c>
      <c r="BK771" s="211">
        <f>ROUND(I771*H771,2)</f>
        <v>0</v>
      </c>
      <c r="BL771" s="17" t="s">
        <v>278</v>
      </c>
      <c r="BM771" s="210" t="s">
        <v>1454</v>
      </c>
    </row>
    <row r="772" s="2" customFormat="1">
      <c r="A772" s="38"/>
      <c r="B772" s="39"/>
      <c r="C772" s="40"/>
      <c r="D772" s="212" t="s">
        <v>137</v>
      </c>
      <c r="E772" s="40"/>
      <c r="F772" s="213" t="s">
        <v>1455</v>
      </c>
      <c r="G772" s="40"/>
      <c r="H772" s="40"/>
      <c r="I772" s="214"/>
      <c r="J772" s="40"/>
      <c r="K772" s="40"/>
      <c r="L772" s="44"/>
      <c r="M772" s="215"/>
      <c r="N772" s="216"/>
      <c r="O772" s="84"/>
      <c r="P772" s="84"/>
      <c r="Q772" s="84"/>
      <c r="R772" s="84"/>
      <c r="S772" s="84"/>
      <c r="T772" s="85"/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T772" s="17" t="s">
        <v>137</v>
      </c>
      <c r="AU772" s="17" t="s">
        <v>79</v>
      </c>
    </row>
    <row r="773" s="2" customFormat="1" ht="24.15" customHeight="1">
      <c r="A773" s="38"/>
      <c r="B773" s="39"/>
      <c r="C773" s="198" t="s">
        <v>1456</v>
      </c>
      <c r="D773" s="198" t="s">
        <v>131</v>
      </c>
      <c r="E773" s="199" t="s">
        <v>1457</v>
      </c>
      <c r="F773" s="200" t="s">
        <v>1458</v>
      </c>
      <c r="G773" s="201" t="s">
        <v>145</v>
      </c>
      <c r="H773" s="202">
        <v>22.952000000000002</v>
      </c>
      <c r="I773" s="203"/>
      <c r="J773" s="204">
        <f>ROUND(I773*H773,2)</f>
        <v>0</v>
      </c>
      <c r="K773" s="205"/>
      <c r="L773" s="44"/>
      <c r="M773" s="206" t="s">
        <v>19</v>
      </c>
      <c r="N773" s="207" t="s">
        <v>43</v>
      </c>
      <c r="O773" s="84"/>
      <c r="P773" s="208">
        <f>O773*H773</f>
        <v>0</v>
      </c>
      <c r="Q773" s="208">
        <v>2.08E-06</v>
      </c>
      <c r="R773" s="208">
        <f>Q773*H773</f>
        <v>4.7740160000000005E-05</v>
      </c>
      <c r="S773" s="208">
        <v>0.00014999999999999999</v>
      </c>
      <c r="T773" s="209">
        <f>S773*H773</f>
        <v>0.0034427999999999998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10" t="s">
        <v>278</v>
      </c>
      <c r="AT773" s="210" t="s">
        <v>131</v>
      </c>
      <c r="AU773" s="210" t="s">
        <v>79</v>
      </c>
      <c r="AY773" s="17" t="s">
        <v>128</v>
      </c>
      <c r="BE773" s="211">
        <f>IF(N773="základní",J773,0)</f>
        <v>0</v>
      </c>
      <c r="BF773" s="211">
        <f>IF(N773="snížená",J773,0)</f>
        <v>0</v>
      </c>
      <c r="BG773" s="211">
        <f>IF(N773="zákl. přenesená",J773,0)</f>
        <v>0</v>
      </c>
      <c r="BH773" s="211">
        <f>IF(N773="sníž. přenesená",J773,0)</f>
        <v>0</v>
      </c>
      <c r="BI773" s="211">
        <f>IF(N773="nulová",J773,0)</f>
        <v>0</v>
      </c>
      <c r="BJ773" s="17" t="s">
        <v>77</v>
      </c>
      <c r="BK773" s="211">
        <f>ROUND(I773*H773,2)</f>
        <v>0</v>
      </c>
      <c r="BL773" s="17" t="s">
        <v>278</v>
      </c>
      <c r="BM773" s="210" t="s">
        <v>1459</v>
      </c>
    </row>
    <row r="774" s="2" customFormat="1">
      <c r="A774" s="38"/>
      <c r="B774" s="39"/>
      <c r="C774" s="40"/>
      <c r="D774" s="212" t="s">
        <v>137</v>
      </c>
      <c r="E774" s="40"/>
      <c r="F774" s="213" t="s">
        <v>1460</v>
      </c>
      <c r="G774" s="40"/>
      <c r="H774" s="40"/>
      <c r="I774" s="214"/>
      <c r="J774" s="40"/>
      <c r="K774" s="40"/>
      <c r="L774" s="44"/>
      <c r="M774" s="215"/>
      <c r="N774" s="216"/>
      <c r="O774" s="84"/>
      <c r="P774" s="84"/>
      <c r="Q774" s="84"/>
      <c r="R774" s="84"/>
      <c r="S774" s="84"/>
      <c r="T774" s="85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7" t="s">
        <v>137</v>
      </c>
      <c r="AU774" s="17" t="s">
        <v>79</v>
      </c>
    </row>
    <row r="775" s="14" customFormat="1">
      <c r="A775" s="14"/>
      <c r="B775" s="229"/>
      <c r="C775" s="230"/>
      <c r="D775" s="219" t="s">
        <v>139</v>
      </c>
      <c r="E775" s="231" t="s">
        <v>19</v>
      </c>
      <c r="F775" s="232" t="s">
        <v>199</v>
      </c>
      <c r="G775" s="230"/>
      <c r="H775" s="231" t="s">
        <v>19</v>
      </c>
      <c r="I775" s="233"/>
      <c r="J775" s="230"/>
      <c r="K775" s="230"/>
      <c r="L775" s="234"/>
      <c r="M775" s="235"/>
      <c r="N775" s="236"/>
      <c r="O775" s="236"/>
      <c r="P775" s="236"/>
      <c r="Q775" s="236"/>
      <c r="R775" s="236"/>
      <c r="S775" s="236"/>
      <c r="T775" s="237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38" t="s">
        <v>139</v>
      </c>
      <c r="AU775" s="238" t="s">
        <v>79</v>
      </c>
      <c r="AV775" s="14" t="s">
        <v>77</v>
      </c>
      <c r="AW775" s="14" t="s">
        <v>33</v>
      </c>
      <c r="AX775" s="14" t="s">
        <v>72</v>
      </c>
      <c r="AY775" s="238" t="s">
        <v>128</v>
      </c>
    </row>
    <row r="776" s="13" customFormat="1">
      <c r="A776" s="13"/>
      <c r="B776" s="217"/>
      <c r="C776" s="218"/>
      <c r="D776" s="219" t="s">
        <v>139</v>
      </c>
      <c r="E776" s="220" t="s">
        <v>19</v>
      </c>
      <c r="F776" s="221" t="s">
        <v>200</v>
      </c>
      <c r="G776" s="218"/>
      <c r="H776" s="222">
        <v>7.1319999999999997</v>
      </c>
      <c r="I776" s="223"/>
      <c r="J776" s="218"/>
      <c r="K776" s="218"/>
      <c r="L776" s="224"/>
      <c r="M776" s="225"/>
      <c r="N776" s="226"/>
      <c r="O776" s="226"/>
      <c r="P776" s="226"/>
      <c r="Q776" s="226"/>
      <c r="R776" s="226"/>
      <c r="S776" s="226"/>
      <c r="T776" s="227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28" t="s">
        <v>139</v>
      </c>
      <c r="AU776" s="228" t="s">
        <v>79</v>
      </c>
      <c r="AV776" s="13" t="s">
        <v>79</v>
      </c>
      <c r="AW776" s="13" t="s">
        <v>33</v>
      </c>
      <c r="AX776" s="13" t="s">
        <v>72</v>
      </c>
      <c r="AY776" s="228" t="s">
        <v>128</v>
      </c>
    </row>
    <row r="777" s="13" customFormat="1">
      <c r="A777" s="13"/>
      <c r="B777" s="217"/>
      <c r="C777" s="218"/>
      <c r="D777" s="219" t="s">
        <v>139</v>
      </c>
      <c r="E777" s="220" t="s">
        <v>19</v>
      </c>
      <c r="F777" s="221" t="s">
        <v>158</v>
      </c>
      <c r="G777" s="218"/>
      <c r="H777" s="222">
        <v>0</v>
      </c>
      <c r="I777" s="223"/>
      <c r="J777" s="218"/>
      <c r="K777" s="218"/>
      <c r="L777" s="224"/>
      <c r="M777" s="225"/>
      <c r="N777" s="226"/>
      <c r="O777" s="226"/>
      <c r="P777" s="226"/>
      <c r="Q777" s="226"/>
      <c r="R777" s="226"/>
      <c r="S777" s="226"/>
      <c r="T777" s="227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28" t="s">
        <v>139</v>
      </c>
      <c r="AU777" s="228" t="s">
        <v>79</v>
      </c>
      <c r="AV777" s="13" t="s">
        <v>79</v>
      </c>
      <c r="AW777" s="13" t="s">
        <v>33</v>
      </c>
      <c r="AX777" s="13" t="s">
        <v>72</v>
      </c>
      <c r="AY777" s="228" t="s">
        <v>128</v>
      </c>
    </row>
    <row r="778" s="14" customFormat="1">
      <c r="A778" s="14"/>
      <c r="B778" s="229"/>
      <c r="C778" s="230"/>
      <c r="D778" s="219" t="s">
        <v>139</v>
      </c>
      <c r="E778" s="231" t="s">
        <v>19</v>
      </c>
      <c r="F778" s="232" t="s">
        <v>201</v>
      </c>
      <c r="G778" s="230"/>
      <c r="H778" s="231" t="s">
        <v>19</v>
      </c>
      <c r="I778" s="233"/>
      <c r="J778" s="230"/>
      <c r="K778" s="230"/>
      <c r="L778" s="234"/>
      <c r="M778" s="235"/>
      <c r="N778" s="236"/>
      <c r="O778" s="236"/>
      <c r="P778" s="236"/>
      <c r="Q778" s="236"/>
      <c r="R778" s="236"/>
      <c r="S778" s="236"/>
      <c r="T778" s="237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38" t="s">
        <v>139</v>
      </c>
      <c r="AU778" s="238" t="s">
        <v>79</v>
      </c>
      <c r="AV778" s="14" t="s">
        <v>77</v>
      </c>
      <c r="AW778" s="14" t="s">
        <v>33</v>
      </c>
      <c r="AX778" s="14" t="s">
        <v>72</v>
      </c>
      <c r="AY778" s="238" t="s">
        <v>128</v>
      </c>
    </row>
    <row r="779" s="13" customFormat="1">
      <c r="A779" s="13"/>
      <c r="B779" s="217"/>
      <c r="C779" s="218"/>
      <c r="D779" s="219" t="s">
        <v>139</v>
      </c>
      <c r="E779" s="220" t="s">
        <v>19</v>
      </c>
      <c r="F779" s="221" t="s">
        <v>202</v>
      </c>
      <c r="G779" s="218"/>
      <c r="H779" s="222">
        <v>10.619</v>
      </c>
      <c r="I779" s="223"/>
      <c r="J779" s="218"/>
      <c r="K779" s="218"/>
      <c r="L779" s="224"/>
      <c r="M779" s="225"/>
      <c r="N779" s="226"/>
      <c r="O779" s="226"/>
      <c r="P779" s="226"/>
      <c r="Q779" s="226"/>
      <c r="R779" s="226"/>
      <c r="S779" s="226"/>
      <c r="T779" s="227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28" t="s">
        <v>139</v>
      </c>
      <c r="AU779" s="228" t="s">
        <v>79</v>
      </c>
      <c r="AV779" s="13" t="s">
        <v>79</v>
      </c>
      <c r="AW779" s="13" t="s">
        <v>33</v>
      </c>
      <c r="AX779" s="13" t="s">
        <v>72</v>
      </c>
      <c r="AY779" s="228" t="s">
        <v>128</v>
      </c>
    </row>
    <row r="780" s="13" customFormat="1">
      <c r="A780" s="13"/>
      <c r="B780" s="217"/>
      <c r="C780" s="218"/>
      <c r="D780" s="219" t="s">
        <v>139</v>
      </c>
      <c r="E780" s="220" t="s">
        <v>19</v>
      </c>
      <c r="F780" s="221" t="s">
        <v>151</v>
      </c>
      <c r="G780" s="218"/>
      <c r="H780" s="222">
        <v>-1.5760000000000001</v>
      </c>
      <c r="I780" s="223"/>
      <c r="J780" s="218"/>
      <c r="K780" s="218"/>
      <c r="L780" s="224"/>
      <c r="M780" s="225"/>
      <c r="N780" s="226"/>
      <c r="O780" s="226"/>
      <c r="P780" s="226"/>
      <c r="Q780" s="226"/>
      <c r="R780" s="226"/>
      <c r="S780" s="226"/>
      <c r="T780" s="227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28" t="s">
        <v>139</v>
      </c>
      <c r="AU780" s="228" t="s">
        <v>79</v>
      </c>
      <c r="AV780" s="13" t="s">
        <v>79</v>
      </c>
      <c r="AW780" s="13" t="s">
        <v>33</v>
      </c>
      <c r="AX780" s="13" t="s">
        <v>72</v>
      </c>
      <c r="AY780" s="228" t="s">
        <v>128</v>
      </c>
    </row>
    <row r="781" s="14" customFormat="1">
      <c r="A781" s="14"/>
      <c r="B781" s="229"/>
      <c r="C781" s="230"/>
      <c r="D781" s="219" t="s">
        <v>139</v>
      </c>
      <c r="E781" s="231" t="s">
        <v>19</v>
      </c>
      <c r="F781" s="232" t="s">
        <v>203</v>
      </c>
      <c r="G781" s="230"/>
      <c r="H781" s="231" t="s">
        <v>19</v>
      </c>
      <c r="I781" s="233"/>
      <c r="J781" s="230"/>
      <c r="K781" s="230"/>
      <c r="L781" s="234"/>
      <c r="M781" s="235"/>
      <c r="N781" s="236"/>
      <c r="O781" s="236"/>
      <c r="P781" s="236"/>
      <c r="Q781" s="236"/>
      <c r="R781" s="236"/>
      <c r="S781" s="236"/>
      <c r="T781" s="237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38" t="s">
        <v>139</v>
      </c>
      <c r="AU781" s="238" t="s">
        <v>79</v>
      </c>
      <c r="AV781" s="14" t="s">
        <v>77</v>
      </c>
      <c r="AW781" s="14" t="s">
        <v>33</v>
      </c>
      <c r="AX781" s="14" t="s">
        <v>72</v>
      </c>
      <c r="AY781" s="238" t="s">
        <v>128</v>
      </c>
    </row>
    <row r="782" s="13" customFormat="1">
      <c r="A782" s="13"/>
      <c r="B782" s="217"/>
      <c r="C782" s="218"/>
      <c r="D782" s="219" t="s">
        <v>139</v>
      </c>
      <c r="E782" s="220" t="s">
        <v>19</v>
      </c>
      <c r="F782" s="221" t="s">
        <v>204</v>
      </c>
      <c r="G782" s="218"/>
      <c r="H782" s="222">
        <v>4.3239999999999998</v>
      </c>
      <c r="I782" s="223"/>
      <c r="J782" s="218"/>
      <c r="K782" s="218"/>
      <c r="L782" s="224"/>
      <c r="M782" s="225"/>
      <c r="N782" s="226"/>
      <c r="O782" s="226"/>
      <c r="P782" s="226"/>
      <c r="Q782" s="226"/>
      <c r="R782" s="226"/>
      <c r="S782" s="226"/>
      <c r="T782" s="227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28" t="s">
        <v>139</v>
      </c>
      <c r="AU782" s="228" t="s">
        <v>79</v>
      </c>
      <c r="AV782" s="13" t="s">
        <v>79</v>
      </c>
      <c r="AW782" s="13" t="s">
        <v>33</v>
      </c>
      <c r="AX782" s="13" t="s">
        <v>72</v>
      </c>
      <c r="AY782" s="228" t="s">
        <v>128</v>
      </c>
    </row>
    <row r="783" s="13" customFormat="1">
      <c r="A783" s="13"/>
      <c r="B783" s="217"/>
      <c r="C783" s="218"/>
      <c r="D783" s="219" t="s">
        <v>139</v>
      </c>
      <c r="E783" s="220" t="s">
        <v>19</v>
      </c>
      <c r="F783" s="221" t="s">
        <v>158</v>
      </c>
      <c r="G783" s="218"/>
      <c r="H783" s="222">
        <v>0</v>
      </c>
      <c r="I783" s="223"/>
      <c r="J783" s="218"/>
      <c r="K783" s="218"/>
      <c r="L783" s="224"/>
      <c r="M783" s="225"/>
      <c r="N783" s="226"/>
      <c r="O783" s="226"/>
      <c r="P783" s="226"/>
      <c r="Q783" s="226"/>
      <c r="R783" s="226"/>
      <c r="S783" s="226"/>
      <c r="T783" s="227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28" t="s">
        <v>139</v>
      </c>
      <c r="AU783" s="228" t="s">
        <v>79</v>
      </c>
      <c r="AV783" s="13" t="s">
        <v>79</v>
      </c>
      <c r="AW783" s="13" t="s">
        <v>33</v>
      </c>
      <c r="AX783" s="13" t="s">
        <v>72</v>
      </c>
      <c r="AY783" s="228" t="s">
        <v>128</v>
      </c>
    </row>
    <row r="784" s="14" customFormat="1">
      <c r="A784" s="14"/>
      <c r="B784" s="229"/>
      <c r="C784" s="230"/>
      <c r="D784" s="219" t="s">
        <v>139</v>
      </c>
      <c r="E784" s="231" t="s">
        <v>19</v>
      </c>
      <c r="F784" s="232" t="s">
        <v>205</v>
      </c>
      <c r="G784" s="230"/>
      <c r="H784" s="231" t="s">
        <v>19</v>
      </c>
      <c r="I784" s="233"/>
      <c r="J784" s="230"/>
      <c r="K784" s="230"/>
      <c r="L784" s="234"/>
      <c r="M784" s="235"/>
      <c r="N784" s="236"/>
      <c r="O784" s="236"/>
      <c r="P784" s="236"/>
      <c r="Q784" s="236"/>
      <c r="R784" s="236"/>
      <c r="S784" s="236"/>
      <c r="T784" s="237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38" t="s">
        <v>139</v>
      </c>
      <c r="AU784" s="238" t="s">
        <v>79</v>
      </c>
      <c r="AV784" s="14" t="s">
        <v>77</v>
      </c>
      <c r="AW784" s="14" t="s">
        <v>33</v>
      </c>
      <c r="AX784" s="14" t="s">
        <v>72</v>
      </c>
      <c r="AY784" s="238" t="s">
        <v>128</v>
      </c>
    </row>
    <row r="785" s="13" customFormat="1">
      <c r="A785" s="13"/>
      <c r="B785" s="217"/>
      <c r="C785" s="218"/>
      <c r="D785" s="219" t="s">
        <v>139</v>
      </c>
      <c r="E785" s="220" t="s">
        <v>19</v>
      </c>
      <c r="F785" s="221" t="s">
        <v>206</v>
      </c>
      <c r="G785" s="218"/>
      <c r="H785" s="222">
        <v>2.4529999999999998</v>
      </c>
      <c r="I785" s="223"/>
      <c r="J785" s="218"/>
      <c r="K785" s="218"/>
      <c r="L785" s="224"/>
      <c r="M785" s="225"/>
      <c r="N785" s="226"/>
      <c r="O785" s="226"/>
      <c r="P785" s="226"/>
      <c r="Q785" s="226"/>
      <c r="R785" s="226"/>
      <c r="S785" s="226"/>
      <c r="T785" s="227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28" t="s">
        <v>139</v>
      </c>
      <c r="AU785" s="228" t="s">
        <v>79</v>
      </c>
      <c r="AV785" s="13" t="s">
        <v>79</v>
      </c>
      <c r="AW785" s="13" t="s">
        <v>33</v>
      </c>
      <c r="AX785" s="13" t="s">
        <v>72</v>
      </c>
      <c r="AY785" s="228" t="s">
        <v>128</v>
      </c>
    </row>
    <row r="786" s="13" customFormat="1">
      <c r="A786" s="13"/>
      <c r="B786" s="217"/>
      <c r="C786" s="218"/>
      <c r="D786" s="219" t="s">
        <v>139</v>
      </c>
      <c r="E786" s="220" t="s">
        <v>19</v>
      </c>
      <c r="F786" s="221" t="s">
        <v>158</v>
      </c>
      <c r="G786" s="218"/>
      <c r="H786" s="222">
        <v>0</v>
      </c>
      <c r="I786" s="223"/>
      <c r="J786" s="218"/>
      <c r="K786" s="218"/>
      <c r="L786" s="224"/>
      <c r="M786" s="225"/>
      <c r="N786" s="226"/>
      <c r="O786" s="226"/>
      <c r="P786" s="226"/>
      <c r="Q786" s="226"/>
      <c r="R786" s="226"/>
      <c r="S786" s="226"/>
      <c r="T786" s="227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28" t="s">
        <v>139</v>
      </c>
      <c r="AU786" s="228" t="s">
        <v>79</v>
      </c>
      <c r="AV786" s="13" t="s">
        <v>79</v>
      </c>
      <c r="AW786" s="13" t="s">
        <v>33</v>
      </c>
      <c r="AX786" s="13" t="s">
        <v>72</v>
      </c>
      <c r="AY786" s="228" t="s">
        <v>128</v>
      </c>
    </row>
    <row r="787" s="2" customFormat="1" ht="16.5" customHeight="1">
      <c r="A787" s="38"/>
      <c r="B787" s="39"/>
      <c r="C787" s="198" t="s">
        <v>1461</v>
      </c>
      <c r="D787" s="198" t="s">
        <v>131</v>
      </c>
      <c r="E787" s="199" t="s">
        <v>1462</v>
      </c>
      <c r="F787" s="200" t="s">
        <v>1463</v>
      </c>
      <c r="G787" s="201" t="s">
        <v>145</v>
      </c>
      <c r="H787" s="202">
        <v>134.53100000000001</v>
      </c>
      <c r="I787" s="203"/>
      <c r="J787" s="204">
        <f>ROUND(I787*H787,2)</f>
        <v>0</v>
      </c>
      <c r="K787" s="205"/>
      <c r="L787" s="44"/>
      <c r="M787" s="206" t="s">
        <v>19</v>
      </c>
      <c r="N787" s="207" t="s">
        <v>43</v>
      </c>
      <c r="O787" s="84"/>
      <c r="P787" s="208">
        <f>O787*H787</f>
        <v>0</v>
      </c>
      <c r="Q787" s="208">
        <v>0.001</v>
      </c>
      <c r="R787" s="208">
        <f>Q787*H787</f>
        <v>0.13453100000000001</v>
      </c>
      <c r="S787" s="208">
        <v>0.00031</v>
      </c>
      <c r="T787" s="209">
        <f>S787*H787</f>
        <v>0.041704610000000003</v>
      </c>
      <c r="U787" s="38"/>
      <c r="V787" s="38"/>
      <c r="W787" s="38"/>
      <c r="X787" s="38"/>
      <c r="Y787" s="38"/>
      <c r="Z787" s="38"/>
      <c r="AA787" s="38"/>
      <c r="AB787" s="38"/>
      <c r="AC787" s="38"/>
      <c r="AD787" s="38"/>
      <c r="AE787" s="38"/>
      <c r="AR787" s="210" t="s">
        <v>278</v>
      </c>
      <c r="AT787" s="210" t="s">
        <v>131</v>
      </c>
      <c r="AU787" s="210" t="s">
        <v>79</v>
      </c>
      <c r="AY787" s="17" t="s">
        <v>128</v>
      </c>
      <c r="BE787" s="211">
        <f>IF(N787="základní",J787,0)</f>
        <v>0</v>
      </c>
      <c r="BF787" s="211">
        <f>IF(N787="snížená",J787,0)</f>
        <v>0</v>
      </c>
      <c r="BG787" s="211">
        <f>IF(N787="zákl. přenesená",J787,0)</f>
        <v>0</v>
      </c>
      <c r="BH787" s="211">
        <f>IF(N787="sníž. přenesená",J787,0)</f>
        <v>0</v>
      </c>
      <c r="BI787" s="211">
        <f>IF(N787="nulová",J787,0)</f>
        <v>0</v>
      </c>
      <c r="BJ787" s="17" t="s">
        <v>77</v>
      </c>
      <c r="BK787" s="211">
        <f>ROUND(I787*H787,2)</f>
        <v>0</v>
      </c>
      <c r="BL787" s="17" t="s">
        <v>278</v>
      </c>
      <c r="BM787" s="210" t="s">
        <v>1464</v>
      </c>
    </row>
    <row r="788" s="2" customFormat="1">
      <c r="A788" s="38"/>
      <c r="B788" s="39"/>
      <c r="C788" s="40"/>
      <c r="D788" s="212" t="s">
        <v>137</v>
      </c>
      <c r="E788" s="40"/>
      <c r="F788" s="213" t="s">
        <v>1465</v>
      </c>
      <c r="G788" s="40"/>
      <c r="H788" s="40"/>
      <c r="I788" s="214"/>
      <c r="J788" s="40"/>
      <c r="K788" s="40"/>
      <c r="L788" s="44"/>
      <c r="M788" s="215"/>
      <c r="N788" s="216"/>
      <c r="O788" s="84"/>
      <c r="P788" s="84"/>
      <c r="Q788" s="84"/>
      <c r="R788" s="84"/>
      <c r="S788" s="84"/>
      <c r="T788" s="85"/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T788" s="17" t="s">
        <v>137</v>
      </c>
      <c r="AU788" s="17" t="s">
        <v>79</v>
      </c>
    </row>
    <row r="789" s="14" customFormat="1">
      <c r="A789" s="14"/>
      <c r="B789" s="229"/>
      <c r="C789" s="230"/>
      <c r="D789" s="219" t="s">
        <v>139</v>
      </c>
      <c r="E789" s="231" t="s">
        <v>19</v>
      </c>
      <c r="F789" s="232" t="s">
        <v>1466</v>
      </c>
      <c r="G789" s="230"/>
      <c r="H789" s="231" t="s">
        <v>19</v>
      </c>
      <c r="I789" s="233"/>
      <c r="J789" s="230"/>
      <c r="K789" s="230"/>
      <c r="L789" s="234"/>
      <c r="M789" s="235"/>
      <c r="N789" s="236"/>
      <c r="O789" s="236"/>
      <c r="P789" s="236"/>
      <c r="Q789" s="236"/>
      <c r="R789" s="236"/>
      <c r="S789" s="236"/>
      <c r="T789" s="237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38" t="s">
        <v>139</v>
      </c>
      <c r="AU789" s="238" t="s">
        <v>79</v>
      </c>
      <c r="AV789" s="14" t="s">
        <v>77</v>
      </c>
      <c r="AW789" s="14" t="s">
        <v>33</v>
      </c>
      <c r="AX789" s="14" t="s">
        <v>72</v>
      </c>
      <c r="AY789" s="238" t="s">
        <v>128</v>
      </c>
    </row>
    <row r="790" s="13" customFormat="1">
      <c r="A790" s="13"/>
      <c r="B790" s="217"/>
      <c r="C790" s="218"/>
      <c r="D790" s="219" t="s">
        <v>139</v>
      </c>
      <c r="E790" s="220" t="s">
        <v>19</v>
      </c>
      <c r="F790" s="221" t="s">
        <v>239</v>
      </c>
      <c r="G790" s="218"/>
      <c r="H790" s="222">
        <v>28.93</v>
      </c>
      <c r="I790" s="223"/>
      <c r="J790" s="218"/>
      <c r="K790" s="218"/>
      <c r="L790" s="224"/>
      <c r="M790" s="225"/>
      <c r="N790" s="226"/>
      <c r="O790" s="226"/>
      <c r="P790" s="226"/>
      <c r="Q790" s="226"/>
      <c r="R790" s="226"/>
      <c r="S790" s="226"/>
      <c r="T790" s="227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28" t="s">
        <v>139</v>
      </c>
      <c r="AU790" s="228" t="s">
        <v>79</v>
      </c>
      <c r="AV790" s="13" t="s">
        <v>79</v>
      </c>
      <c r="AW790" s="13" t="s">
        <v>33</v>
      </c>
      <c r="AX790" s="13" t="s">
        <v>72</v>
      </c>
      <c r="AY790" s="228" t="s">
        <v>128</v>
      </c>
    </row>
    <row r="791" s="13" customFormat="1">
      <c r="A791" s="13"/>
      <c r="B791" s="217"/>
      <c r="C791" s="218"/>
      <c r="D791" s="219" t="s">
        <v>139</v>
      </c>
      <c r="E791" s="220" t="s">
        <v>19</v>
      </c>
      <c r="F791" s="221" t="s">
        <v>216</v>
      </c>
      <c r="G791" s="218"/>
      <c r="H791" s="222">
        <v>86.397999999999996</v>
      </c>
      <c r="I791" s="223"/>
      <c r="J791" s="218"/>
      <c r="K791" s="218"/>
      <c r="L791" s="224"/>
      <c r="M791" s="225"/>
      <c r="N791" s="226"/>
      <c r="O791" s="226"/>
      <c r="P791" s="226"/>
      <c r="Q791" s="226"/>
      <c r="R791" s="226"/>
      <c r="S791" s="226"/>
      <c r="T791" s="227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28" t="s">
        <v>139</v>
      </c>
      <c r="AU791" s="228" t="s">
        <v>79</v>
      </c>
      <c r="AV791" s="13" t="s">
        <v>79</v>
      </c>
      <c r="AW791" s="13" t="s">
        <v>33</v>
      </c>
      <c r="AX791" s="13" t="s">
        <v>72</v>
      </c>
      <c r="AY791" s="228" t="s">
        <v>128</v>
      </c>
    </row>
    <row r="792" s="13" customFormat="1">
      <c r="A792" s="13"/>
      <c r="B792" s="217"/>
      <c r="C792" s="218"/>
      <c r="D792" s="219" t="s">
        <v>139</v>
      </c>
      <c r="E792" s="220" t="s">
        <v>19</v>
      </c>
      <c r="F792" s="221" t="s">
        <v>1467</v>
      </c>
      <c r="G792" s="218"/>
      <c r="H792" s="222">
        <v>-6.069</v>
      </c>
      <c r="I792" s="223"/>
      <c r="J792" s="218"/>
      <c r="K792" s="218"/>
      <c r="L792" s="224"/>
      <c r="M792" s="225"/>
      <c r="N792" s="226"/>
      <c r="O792" s="226"/>
      <c r="P792" s="226"/>
      <c r="Q792" s="226"/>
      <c r="R792" s="226"/>
      <c r="S792" s="226"/>
      <c r="T792" s="227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28" t="s">
        <v>139</v>
      </c>
      <c r="AU792" s="228" t="s">
        <v>79</v>
      </c>
      <c r="AV792" s="13" t="s">
        <v>79</v>
      </c>
      <c r="AW792" s="13" t="s">
        <v>33</v>
      </c>
      <c r="AX792" s="13" t="s">
        <v>72</v>
      </c>
      <c r="AY792" s="228" t="s">
        <v>128</v>
      </c>
    </row>
    <row r="793" s="13" customFormat="1">
      <c r="A793" s="13"/>
      <c r="B793" s="217"/>
      <c r="C793" s="218"/>
      <c r="D793" s="219" t="s">
        <v>139</v>
      </c>
      <c r="E793" s="220" t="s">
        <v>19</v>
      </c>
      <c r="F793" s="221" t="s">
        <v>218</v>
      </c>
      <c r="G793" s="218"/>
      <c r="H793" s="222">
        <v>4.9029999999999996</v>
      </c>
      <c r="I793" s="223"/>
      <c r="J793" s="218"/>
      <c r="K793" s="218"/>
      <c r="L793" s="224"/>
      <c r="M793" s="225"/>
      <c r="N793" s="226"/>
      <c r="O793" s="226"/>
      <c r="P793" s="226"/>
      <c r="Q793" s="226"/>
      <c r="R793" s="226"/>
      <c r="S793" s="226"/>
      <c r="T793" s="227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28" t="s">
        <v>139</v>
      </c>
      <c r="AU793" s="228" t="s">
        <v>79</v>
      </c>
      <c r="AV793" s="13" t="s">
        <v>79</v>
      </c>
      <c r="AW793" s="13" t="s">
        <v>33</v>
      </c>
      <c r="AX793" s="13" t="s">
        <v>72</v>
      </c>
      <c r="AY793" s="228" t="s">
        <v>128</v>
      </c>
    </row>
    <row r="794" s="13" customFormat="1">
      <c r="A794" s="13"/>
      <c r="B794" s="217"/>
      <c r="C794" s="218"/>
      <c r="D794" s="219" t="s">
        <v>139</v>
      </c>
      <c r="E794" s="220" t="s">
        <v>19</v>
      </c>
      <c r="F794" s="221" t="s">
        <v>302</v>
      </c>
      <c r="G794" s="218"/>
      <c r="H794" s="222">
        <v>1.95</v>
      </c>
      <c r="I794" s="223"/>
      <c r="J794" s="218"/>
      <c r="K794" s="218"/>
      <c r="L794" s="224"/>
      <c r="M794" s="225"/>
      <c r="N794" s="226"/>
      <c r="O794" s="226"/>
      <c r="P794" s="226"/>
      <c r="Q794" s="226"/>
      <c r="R794" s="226"/>
      <c r="S794" s="226"/>
      <c r="T794" s="227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28" t="s">
        <v>139</v>
      </c>
      <c r="AU794" s="228" t="s">
        <v>79</v>
      </c>
      <c r="AV794" s="13" t="s">
        <v>79</v>
      </c>
      <c r="AW794" s="13" t="s">
        <v>33</v>
      </c>
      <c r="AX794" s="13" t="s">
        <v>72</v>
      </c>
      <c r="AY794" s="228" t="s">
        <v>128</v>
      </c>
    </row>
    <row r="795" s="13" customFormat="1">
      <c r="A795" s="13"/>
      <c r="B795" s="217"/>
      <c r="C795" s="218"/>
      <c r="D795" s="219" t="s">
        <v>139</v>
      </c>
      <c r="E795" s="220" t="s">
        <v>19</v>
      </c>
      <c r="F795" s="221" t="s">
        <v>219</v>
      </c>
      <c r="G795" s="218"/>
      <c r="H795" s="222">
        <v>5.7690000000000001</v>
      </c>
      <c r="I795" s="223"/>
      <c r="J795" s="218"/>
      <c r="K795" s="218"/>
      <c r="L795" s="224"/>
      <c r="M795" s="225"/>
      <c r="N795" s="226"/>
      <c r="O795" s="226"/>
      <c r="P795" s="226"/>
      <c r="Q795" s="226"/>
      <c r="R795" s="226"/>
      <c r="S795" s="226"/>
      <c r="T795" s="227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28" t="s">
        <v>139</v>
      </c>
      <c r="AU795" s="228" t="s">
        <v>79</v>
      </c>
      <c r="AV795" s="13" t="s">
        <v>79</v>
      </c>
      <c r="AW795" s="13" t="s">
        <v>33</v>
      </c>
      <c r="AX795" s="13" t="s">
        <v>72</v>
      </c>
      <c r="AY795" s="228" t="s">
        <v>128</v>
      </c>
    </row>
    <row r="796" s="14" customFormat="1">
      <c r="A796" s="14"/>
      <c r="B796" s="229"/>
      <c r="C796" s="230"/>
      <c r="D796" s="219" t="s">
        <v>139</v>
      </c>
      <c r="E796" s="231" t="s">
        <v>19</v>
      </c>
      <c r="F796" s="232" t="s">
        <v>1468</v>
      </c>
      <c r="G796" s="230"/>
      <c r="H796" s="231" t="s">
        <v>19</v>
      </c>
      <c r="I796" s="233"/>
      <c r="J796" s="230"/>
      <c r="K796" s="230"/>
      <c r="L796" s="234"/>
      <c r="M796" s="235"/>
      <c r="N796" s="236"/>
      <c r="O796" s="236"/>
      <c r="P796" s="236"/>
      <c r="Q796" s="236"/>
      <c r="R796" s="236"/>
      <c r="S796" s="236"/>
      <c r="T796" s="237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38" t="s">
        <v>139</v>
      </c>
      <c r="AU796" s="238" t="s">
        <v>79</v>
      </c>
      <c r="AV796" s="14" t="s">
        <v>77</v>
      </c>
      <c r="AW796" s="14" t="s">
        <v>33</v>
      </c>
      <c r="AX796" s="14" t="s">
        <v>72</v>
      </c>
      <c r="AY796" s="238" t="s">
        <v>128</v>
      </c>
    </row>
    <row r="797" s="13" customFormat="1">
      <c r="A797" s="13"/>
      <c r="B797" s="217"/>
      <c r="C797" s="218"/>
      <c r="D797" s="219" t="s">
        <v>139</v>
      </c>
      <c r="E797" s="220" t="s">
        <v>19</v>
      </c>
      <c r="F797" s="221" t="s">
        <v>221</v>
      </c>
      <c r="G797" s="218"/>
      <c r="H797" s="222">
        <v>0.57999999999999996</v>
      </c>
      <c r="I797" s="223"/>
      <c r="J797" s="218"/>
      <c r="K797" s="218"/>
      <c r="L797" s="224"/>
      <c r="M797" s="225"/>
      <c r="N797" s="226"/>
      <c r="O797" s="226"/>
      <c r="P797" s="226"/>
      <c r="Q797" s="226"/>
      <c r="R797" s="226"/>
      <c r="S797" s="226"/>
      <c r="T797" s="227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28" t="s">
        <v>139</v>
      </c>
      <c r="AU797" s="228" t="s">
        <v>79</v>
      </c>
      <c r="AV797" s="13" t="s">
        <v>79</v>
      </c>
      <c r="AW797" s="13" t="s">
        <v>33</v>
      </c>
      <c r="AX797" s="13" t="s">
        <v>72</v>
      </c>
      <c r="AY797" s="228" t="s">
        <v>128</v>
      </c>
    </row>
    <row r="798" s="13" customFormat="1">
      <c r="A798" s="13"/>
      <c r="B798" s="217"/>
      <c r="C798" s="218"/>
      <c r="D798" s="219" t="s">
        <v>139</v>
      </c>
      <c r="E798" s="220" t="s">
        <v>19</v>
      </c>
      <c r="F798" s="221" t="s">
        <v>1469</v>
      </c>
      <c r="G798" s="218"/>
      <c r="H798" s="222">
        <v>2.7999999999999998</v>
      </c>
      <c r="I798" s="223"/>
      <c r="J798" s="218"/>
      <c r="K798" s="218"/>
      <c r="L798" s="224"/>
      <c r="M798" s="225"/>
      <c r="N798" s="226"/>
      <c r="O798" s="226"/>
      <c r="P798" s="226"/>
      <c r="Q798" s="226"/>
      <c r="R798" s="226"/>
      <c r="S798" s="226"/>
      <c r="T798" s="227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28" t="s">
        <v>139</v>
      </c>
      <c r="AU798" s="228" t="s">
        <v>79</v>
      </c>
      <c r="AV798" s="13" t="s">
        <v>79</v>
      </c>
      <c r="AW798" s="13" t="s">
        <v>33</v>
      </c>
      <c r="AX798" s="13" t="s">
        <v>72</v>
      </c>
      <c r="AY798" s="228" t="s">
        <v>128</v>
      </c>
    </row>
    <row r="799" s="13" customFormat="1">
      <c r="A799" s="13"/>
      <c r="B799" s="217"/>
      <c r="C799" s="218"/>
      <c r="D799" s="219" t="s">
        <v>139</v>
      </c>
      <c r="E799" s="220" t="s">
        <v>19</v>
      </c>
      <c r="F799" s="221" t="s">
        <v>222</v>
      </c>
      <c r="G799" s="218"/>
      <c r="H799" s="222">
        <v>1.958</v>
      </c>
      <c r="I799" s="223"/>
      <c r="J799" s="218"/>
      <c r="K799" s="218"/>
      <c r="L799" s="224"/>
      <c r="M799" s="225"/>
      <c r="N799" s="226"/>
      <c r="O799" s="226"/>
      <c r="P799" s="226"/>
      <c r="Q799" s="226"/>
      <c r="R799" s="226"/>
      <c r="S799" s="226"/>
      <c r="T799" s="227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28" t="s">
        <v>139</v>
      </c>
      <c r="AU799" s="228" t="s">
        <v>79</v>
      </c>
      <c r="AV799" s="13" t="s">
        <v>79</v>
      </c>
      <c r="AW799" s="13" t="s">
        <v>33</v>
      </c>
      <c r="AX799" s="13" t="s">
        <v>72</v>
      </c>
      <c r="AY799" s="228" t="s">
        <v>128</v>
      </c>
    </row>
    <row r="800" s="13" customFormat="1">
      <c r="A800" s="13"/>
      <c r="B800" s="217"/>
      <c r="C800" s="218"/>
      <c r="D800" s="219" t="s">
        <v>139</v>
      </c>
      <c r="E800" s="220" t="s">
        <v>19</v>
      </c>
      <c r="F800" s="221" t="s">
        <v>158</v>
      </c>
      <c r="G800" s="218"/>
      <c r="H800" s="222">
        <v>0</v>
      </c>
      <c r="I800" s="223"/>
      <c r="J800" s="218"/>
      <c r="K800" s="218"/>
      <c r="L800" s="224"/>
      <c r="M800" s="225"/>
      <c r="N800" s="226"/>
      <c r="O800" s="226"/>
      <c r="P800" s="226"/>
      <c r="Q800" s="226"/>
      <c r="R800" s="226"/>
      <c r="S800" s="226"/>
      <c r="T800" s="227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28" t="s">
        <v>139</v>
      </c>
      <c r="AU800" s="228" t="s">
        <v>79</v>
      </c>
      <c r="AV800" s="13" t="s">
        <v>79</v>
      </c>
      <c r="AW800" s="13" t="s">
        <v>33</v>
      </c>
      <c r="AX800" s="13" t="s">
        <v>72</v>
      </c>
      <c r="AY800" s="228" t="s">
        <v>128</v>
      </c>
    </row>
    <row r="801" s="13" customFormat="1">
      <c r="A801" s="13"/>
      <c r="B801" s="217"/>
      <c r="C801" s="218"/>
      <c r="D801" s="219" t="s">
        <v>139</v>
      </c>
      <c r="E801" s="220" t="s">
        <v>19</v>
      </c>
      <c r="F801" s="221" t="s">
        <v>223</v>
      </c>
      <c r="G801" s="218"/>
      <c r="H801" s="222">
        <v>0</v>
      </c>
      <c r="I801" s="223"/>
      <c r="J801" s="218"/>
      <c r="K801" s="218"/>
      <c r="L801" s="224"/>
      <c r="M801" s="225"/>
      <c r="N801" s="226"/>
      <c r="O801" s="226"/>
      <c r="P801" s="226"/>
      <c r="Q801" s="226"/>
      <c r="R801" s="226"/>
      <c r="S801" s="226"/>
      <c r="T801" s="227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28" t="s">
        <v>139</v>
      </c>
      <c r="AU801" s="228" t="s">
        <v>79</v>
      </c>
      <c r="AV801" s="13" t="s">
        <v>79</v>
      </c>
      <c r="AW801" s="13" t="s">
        <v>33</v>
      </c>
      <c r="AX801" s="13" t="s">
        <v>72</v>
      </c>
      <c r="AY801" s="228" t="s">
        <v>128</v>
      </c>
    </row>
    <row r="802" s="13" customFormat="1">
      <c r="A802" s="13"/>
      <c r="B802" s="217"/>
      <c r="C802" s="218"/>
      <c r="D802" s="219" t="s">
        <v>139</v>
      </c>
      <c r="E802" s="220" t="s">
        <v>19</v>
      </c>
      <c r="F802" s="221" t="s">
        <v>1470</v>
      </c>
      <c r="G802" s="218"/>
      <c r="H802" s="222">
        <v>3.7799999999999998</v>
      </c>
      <c r="I802" s="223"/>
      <c r="J802" s="218"/>
      <c r="K802" s="218"/>
      <c r="L802" s="224"/>
      <c r="M802" s="225"/>
      <c r="N802" s="226"/>
      <c r="O802" s="226"/>
      <c r="P802" s="226"/>
      <c r="Q802" s="226"/>
      <c r="R802" s="226"/>
      <c r="S802" s="226"/>
      <c r="T802" s="227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28" t="s">
        <v>139</v>
      </c>
      <c r="AU802" s="228" t="s">
        <v>79</v>
      </c>
      <c r="AV802" s="13" t="s">
        <v>79</v>
      </c>
      <c r="AW802" s="13" t="s">
        <v>33</v>
      </c>
      <c r="AX802" s="13" t="s">
        <v>72</v>
      </c>
      <c r="AY802" s="228" t="s">
        <v>128</v>
      </c>
    </row>
    <row r="803" s="13" customFormat="1">
      <c r="A803" s="13"/>
      <c r="B803" s="217"/>
      <c r="C803" s="218"/>
      <c r="D803" s="219" t="s">
        <v>139</v>
      </c>
      <c r="E803" s="220" t="s">
        <v>19</v>
      </c>
      <c r="F803" s="221" t="s">
        <v>224</v>
      </c>
      <c r="G803" s="218"/>
      <c r="H803" s="222">
        <v>3.532</v>
      </c>
      <c r="I803" s="223"/>
      <c r="J803" s="218"/>
      <c r="K803" s="218"/>
      <c r="L803" s="224"/>
      <c r="M803" s="225"/>
      <c r="N803" s="226"/>
      <c r="O803" s="226"/>
      <c r="P803" s="226"/>
      <c r="Q803" s="226"/>
      <c r="R803" s="226"/>
      <c r="S803" s="226"/>
      <c r="T803" s="227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28" t="s">
        <v>139</v>
      </c>
      <c r="AU803" s="228" t="s">
        <v>79</v>
      </c>
      <c r="AV803" s="13" t="s">
        <v>79</v>
      </c>
      <c r="AW803" s="13" t="s">
        <v>33</v>
      </c>
      <c r="AX803" s="13" t="s">
        <v>72</v>
      </c>
      <c r="AY803" s="228" t="s">
        <v>128</v>
      </c>
    </row>
    <row r="804" s="14" customFormat="1">
      <c r="A804" s="14"/>
      <c r="B804" s="229"/>
      <c r="C804" s="230"/>
      <c r="D804" s="219" t="s">
        <v>139</v>
      </c>
      <c r="E804" s="231" t="s">
        <v>19</v>
      </c>
      <c r="F804" s="232" t="s">
        <v>1471</v>
      </c>
      <c r="G804" s="230"/>
      <c r="H804" s="231" t="s">
        <v>19</v>
      </c>
      <c r="I804" s="233"/>
      <c r="J804" s="230"/>
      <c r="K804" s="230"/>
      <c r="L804" s="234"/>
      <c r="M804" s="235"/>
      <c r="N804" s="236"/>
      <c r="O804" s="236"/>
      <c r="P804" s="236"/>
      <c r="Q804" s="236"/>
      <c r="R804" s="236"/>
      <c r="S804" s="236"/>
      <c r="T804" s="237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38" t="s">
        <v>139</v>
      </c>
      <c r="AU804" s="238" t="s">
        <v>79</v>
      </c>
      <c r="AV804" s="14" t="s">
        <v>77</v>
      </c>
      <c r="AW804" s="14" t="s">
        <v>33</v>
      </c>
      <c r="AX804" s="14" t="s">
        <v>72</v>
      </c>
      <c r="AY804" s="238" t="s">
        <v>128</v>
      </c>
    </row>
    <row r="805" s="2" customFormat="1" ht="24.15" customHeight="1">
      <c r="A805" s="38"/>
      <c r="B805" s="39"/>
      <c r="C805" s="198" t="s">
        <v>1472</v>
      </c>
      <c r="D805" s="198" t="s">
        <v>131</v>
      </c>
      <c r="E805" s="199" t="s">
        <v>1473</v>
      </c>
      <c r="F805" s="200" t="s">
        <v>1474</v>
      </c>
      <c r="G805" s="201" t="s">
        <v>145</v>
      </c>
      <c r="H805" s="202">
        <v>281.274</v>
      </c>
      <c r="I805" s="203"/>
      <c r="J805" s="204">
        <f>ROUND(I805*H805,2)</f>
        <v>0</v>
      </c>
      <c r="K805" s="205"/>
      <c r="L805" s="44"/>
      <c r="M805" s="206" t="s">
        <v>19</v>
      </c>
      <c r="N805" s="207" t="s">
        <v>43</v>
      </c>
      <c r="O805" s="84"/>
      <c r="P805" s="208">
        <f>O805*H805</f>
        <v>0</v>
      </c>
      <c r="Q805" s="208">
        <v>0.001</v>
      </c>
      <c r="R805" s="208">
        <f>Q805*H805</f>
        <v>0.28127400000000002</v>
      </c>
      <c r="S805" s="208">
        <v>0.00031</v>
      </c>
      <c r="T805" s="209">
        <f>S805*H805</f>
        <v>0.087194939999999999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10" t="s">
        <v>278</v>
      </c>
      <c r="AT805" s="210" t="s">
        <v>131</v>
      </c>
      <c r="AU805" s="210" t="s">
        <v>79</v>
      </c>
      <c r="AY805" s="17" t="s">
        <v>128</v>
      </c>
      <c r="BE805" s="211">
        <f>IF(N805="základní",J805,0)</f>
        <v>0</v>
      </c>
      <c r="BF805" s="211">
        <f>IF(N805="snížená",J805,0)</f>
        <v>0</v>
      </c>
      <c r="BG805" s="211">
        <f>IF(N805="zákl. přenesená",J805,0)</f>
        <v>0</v>
      </c>
      <c r="BH805" s="211">
        <f>IF(N805="sníž. přenesená",J805,0)</f>
        <v>0</v>
      </c>
      <c r="BI805" s="211">
        <f>IF(N805="nulová",J805,0)</f>
        <v>0</v>
      </c>
      <c r="BJ805" s="17" t="s">
        <v>77</v>
      </c>
      <c r="BK805" s="211">
        <f>ROUND(I805*H805,2)</f>
        <v>0</v>
      </c>
      <c r="BL805" s="17" t="s">
        <v>278</v>
      </c>
      <c r="BM805" s="210" t="s">
        <v>1475</v>
      </c>
    </row>
    <row r="806" s="2" customFormat="1">
      <c r="A806" s="38"/>
      <c r="B806" s="39"/>
      <c r="C806" s="40"/>
      <c r="D806" s="212" t="s">
        <v>137</v>
      </c>
      <c r="E806" s="40"/>
      <c r="F806" s="213" t="s">
        <v>1476</v>
      </c>
      <c r="G806" s="40"/>
      <c r="H806" s="40"/>
      <c r="I806" s="214"/>
      <c r="J806" s="40"/>
      <c r="K806" s="40"/>
      <c r="L806" s="44"/>
      <c r="M806" s="215"/>
      <c r="N806" s="216"/>
      <c r="O806" s="84"/>
      <c r="P806" s="84"/>
      <c r="Q806" s="84"/>
      <c r="R806" s="84"/>
      <c r="S806" s="84"/>
      <c r="T806" s="85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137</v>
      </c>
      <c r="AU806" s="17" t="s">
        <v>79</v>
      </c>
    </row>
    <row r="807" s="14" customFormat="1">
      <c r="A807" s="14"/>
      <c r="B807" s="229"/>
      <c r="C807" s="230"/>
      <c r="D807" s="219" t="s">
        <v>139</v>
      </c>
      <c r="E807" s="231" t="s">
        <v>19</v>
      </c>
      <c r="F807" s="232" t="s">
        <v>1466</v>
      </c>
      <c r="G807" s="230"/>
      <c r="H807" s="231" t="s">
        <v>19</v>
      </c>
      <c r="I807" s="233"/>
      <c r="J807" s="230"/>
      <c r="K807" s="230"/>
      <c r="L807" s="234"/>
      <c r="M807" s="235"/>
      <c r="N807" s="236"/>
      <c r="O807" s="236"/>
      <c r="P807" s="236"/>
      <c r="Q807" s="236"/>
      <c r="R807" s="236"/>
      <c r="S807" s="236"/>
      <c r="T807" s="237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38" t="s">
        <v>139</v>
      </c>
      <c r="AU807" s="238" t="s">
        <v>79</v>
      </c>
      <c r="AV807" s="14" t="s">
        <v>77</v>
      </c>
      <c r="AW807" s="14" t="s">
        <v>33</v>
      </c>
      <c r="AX807" s="14" t="s">
        <v>72</v>
      </c>
      <c r="AY807" s="238" t="s">
        <v>128</v>
      </c>
    </row>
    <row r="808" s="13" customFormat="1">
      <c r="A808" s="13"/>
      <c r="B808" s="217"/>
      <c r="C808" s="218"/>
      <c r="D808" s="219" t="s">
        <v>139</v>
      </c>
      <c r="E808" s="220" t="s">
        <v>19</v>
      </c>
      <c r="F808" s="221" t="s">
        <v>238</v>
      </c>
      <c r="G808" s="218"/>
      <c r="H808" s="222">
        <v>103.52</v>
      </c>
      <c r="I808" s="223"/>
      <c r="J808" s="218"/>
      <c r="K808" s="218"/>
      <c r="L808" s="224"/>
      <c r="M808" s="225"/>
      <c r="N808" s="226"/>
      <c r="O808" s="226"/>
      <c r="P808" s="226"/>
      <c r="Q808" s="226"/>
      <c r="R808" s="226"/>
      <c r="S808" s="226"/>
      <c r="T808" s="227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28" t="s">
        <v>139</v>
      </c>
      <c r="AU808" s="228" t="s">
        <v>79</v>
      </c>
      <c r="AV808" s="13" t="s">
        <v>79</v>
      </c>
      <c r="AW808" s="13" t="s">
        <v>33</v>
      </c>
      <c r="AX808" s="13" t="s">
        <v>72</v>
      </c>
      <c r="AY808" s="228" t="s">
        <v>128</v>
      </c>
    </row>
    <row r="809" s="13" customFormat="1">
      <c r="A809" s="13"/>
      <c r="B809" s="217"/>
      <c r="C809" s="218"/>
      <c r="D809" s="219" t="s">
        <v>139</v>
      </c>
      <c r="E809" s="220" t="s">
        <v>19</v>
      </c>
      <c r="F809" s="221" t="s">
        <v>212</v>
      </c>
      <c r="G809" s="218"/>
      <c r="H809" s="222">
        <v>184.35900000000001</v>
      </c>
      <c r="I809" s="223"/>
      <c r="J809" s="218"/>
      <c r="K809" s="218"/>
      <c r="L809" s="224"/>
      <c r="M809" s="225"/>
      <c r="N809" s="226"/>
      <c r="O809" s="226"/>
      <c r="P809" s="226"/>
      <c r="Q809" s="226"/>
      <c r="R809" s="226"/>
      <c r="S809" s="226"/>
      <c r="T809" s="227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28" t="s">
        <v>139</v>
      </c>
      <c r="AU809" s="228" t="s">
        <v>79</v>
      </c>
      <c r="AV809" s="13" t="s">
        <v>79</v>
      </c>
      <c r="AW809" s="13" t="s">
        <v>33</v>
      </c>
      <c r="AX809" s="13" t="s">
        <v>72</v>
      </c>
      <c r="AY809" s="228" t="s">
        <v>128</v>
      </c>
    </row>
    <row r="810" s="13" customFormat="1">
      <c r="A810" s="13"/>
      <c r="B810" s="217"/>
      <c r="C810" s="218"/>
      <c r="D810" s="219" t="s">
        <v>139</v>
      </c>
      <c r="E810" s="220" t="s">
        <v>19</v>
      </c>
      <c r="F810" s="221" t="s">
        <v>1477</v>
      </c>
      <c r="G810" s="218"/>
      <c r="H810" s="222">
        <v>-19.068999999999999</v>
      </c>
      <c r="I810" s="223"/>
      <c r="J810" s="218"/>
      <c r="K810" s="218"/>
      <c r="L810" s="224"/>
      <c r="M810" s="225"/>
      <c r="N810" s="226"/>
      <c r="O810" s="226"/>
      <c r="P810" s="226"/>
      <c r="Q810" s="226"/>
      <c r="R810" s="226"/>
      <c r="S810" s="226"/>
      <c r="T810" s="227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28" t="s">
        <v>139</v>
      </c>
      <c r="AU810" s="228" t="s">
        <v>79</v>
      </c>
      <c r="AV810" s="13" t="s">
        <v>79</v>
      </c>
      <c r="AW810" s="13" t="s">
        <v>33</v>
      </c>
      <c r="AX810" s="13" t="s">
        <v>72</v>
      </c>
      <c r="AY810" s="228" t="s">
        <v>128</v>
      </c>
    </row>
    <row r="811" s="13" customFormat="1">
      <c r="A811" s="13"/>
      <c r="B811" s="217"/>
      <c r="C811" s="218"/>
      <c r="D811" s="219" t="s">
        <v>139</v>
      </c>
      <c r="E811" s="220" t="s">
        <v>19</v>
      </c>
      <c r="F811" s="221" t="s">
        <v>214</v>
      </c>
      <c r="G811" s="218"/>
      <c r="H811" s="222">
        <v>12.464</v>
      </c>
      <c r="I811" s="223"/>
      <c r="J811" s="218"/>
      <c r="K811" s="218"/>
      <c r="L811" s="224"/>
      <c r="M811" s="225"/>
      <c r="N811" s="226"/>
      <c r="O811" s="226"/>
      <c r="P811" s="226"/>
      <c r="Q811" s="226"/>
      <c r="R811" s="226"/>
      <c r="S811" s="226"/>
      <c r="T811" s="227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28" t="s">
        <v>139</v>
      </c>
      <c r="AU811" s="228" t="s">
        <v>79</v>
      </c>
      <c r="AV811" s="13" t="s">
        <v>79</v>
      </c>
      <c r="AW811" s="13" t="s">
        <v>33</v>
      </c>
      <c r="AX811" s="13" t="s">
        <v>72</v>
      </c>
      <c r="AY811" s="228" t="s">
        <v>128</v>
      </c>
    </row>
    <row r="812" s="2" customFormat="1" ht="24.15" customHeight="1">
      <c r="A812" s="38"/>
      <c r="B812" s="39"/>
      <c r="C812" s="198" t="s">
        <v>1478</v>
      </c>
      <c r="D812" s="198" t="s">
        <v>131</v>
      </c>
      <c r="E812" s="199" t="s">
        <v>1479</v>
      </c>
      <c r="F812" s="200" t="s">
        <v>1480</v>
      </c>
      <c r="G812" s="201" t="s">
        <v>145</v>
      </c>
      <c r="H812" s="202">
        <v>130.53100000000001</v>
      </c>
      <c r="I812" s="203"/>
      <c r="J812" s="204">
        <f>ROUND(I812*H812,2)</f>
        <v>0</v>
      </c>
      <c r="K812" s="205"/>
      <c r="L812" s="44"/>
      <c r="M812" s="206" t="s">
        <v>19</v>
      </c>
      <c r="N812" s="207" t="s">
        <v>43</v>
      </c>
      <c r="O812" s="84"/>
      <c r="P812" s="208">
        <f>O812*H812</f>
        <v>0</v>
      </c>
      <c r="Q812" s="208">
        <v>0</v>
      </c>
      <c r="R812" s="208">
        <f>Q812*H812</f>
        <v>0</v>
      </c>
      <c r="S812" s="208">
        <v>0</v>
      </c>
      <c r="T812" s="209">
        <f>S812*H812</f>
        <v>0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10" t="s">
        <v>278</v>
      </c>
      <c r="AT812" s="210" t="s">
        <v>131</v>
      </c>
      <c r="AU812" s="210" t="s">
        <v>79</v>
      </c>
      <c r="AY812" s="17" t="s">
        <v>128</v>
      </c>
      <c r="BE812" s="211">
        <f>IF(N812="základní",J812,0)</f>
        <v>0</v>
      </c>
      <c r="BF812" s="211">
        <f>IF(N812="snížená",J812,0)</f>
        <v>0</v>
      </c>
      <c r="BG812" s="211">
        <f>IF(N812="zákl. přenesená",J812,0)</f>
        <v>0</v>
      </c>
      <c r="BH812" s="211">
        <f>IF(N812="sníž. přenesená",J812,0)</f>
        <v>0</v>
      </c>
      <c r="BI812" s="211">
        <f>IF(N812="nulová",J812,0)</f>
        <v>0</v>
      </c>
      <c r="BJ812" s="17" t="s">
        <v>77</v>
      </c>
      <c r="BK812" s="211">
        <f>ROUND(I812*H812,2)</f>
        <v>0</v>
      </c>
      <c r="BL812" s="17" t="s">
        <v>278</v>
      </c>
      <c r="BM812" s="210" t="s">
        <v>1481</v>
      </c>
    </row>
    <row r="813" s="2" customFormat="1">
      <c r="A813" s="38"/>
      <c r="B813" s="39"/>
      <c r="C813" s="40"/>
      <c r="D813" s="212" t="s">
        <v>137</v>
      </c>
      <c r="E813" s="40"/>
      <c r="F813" s="213" t="s">
        <v>1482</v>
      </c>
      <c r="G813" s="40"/>
      <c r="H813" s="40"/>
      <c r="I813" s="214"/>
      <c r="J813" s="40"/>
      <c r="K813" s="40"/>
      <c r="L813" s="44"/>
      <c r="M813" s="215"/>
      <c r="N813" s="216"/>
      <c r="O813" s="84"/>
      <c r="P813" s="84"/>
      <c r="Q813" s="84"/>
      <c r="R813" s="84"/>
      <c r="S813" s="84"/>
      <c r="T813" s="85"/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T813" s="17" t="s">
        <v>137</v>
      </c>
      <c r="AU813" s="17" t="s">
        <v>79</v>
      </c>
    </row>
    <row r="814" s="2" customFormat="1" ht="24.15" customHeight="1">
      <c r="A814" s="38"/>
      <c r="B814" s="39"/>
      <c r="C814" s="198" t="s">
        <v>1483</v>
      </c>
      <c r="D814" s="198" t="s">
        <v>131</v>
      </c>
      <c r="E814" s="199" t="s">
        <v>1484</v>
      </c>
      <c r="F814" s="200" t="s">
        <v>1485</v>
      </c>
      <c r="G814" s="201" t="s">
        <v>145</v>
      </c>
      <c r="H814" s="202">
        <v>281.274</v>
      </c>
      <c r="I814" s="203"/>
      <c r="J814" s="204">
        <f>ROUND(I814*H814,2)</f>
        <v>0</v>
      </c>
      <c r="K814" s="205"/>
      <c r="L814" s="44"/>
      <c r="M814" s="206" t="s">
        <v>19</v>
      </c>
      <c r="N814" s="207" t="s">
        <v>43</v>
      </c>
      <c r="O814" s="84"/>
      <c r="P814" s="208">
        <f>O814*H814</f>
        <v>0</v>
      </c>
      <c r="Q814" s="208">
        <v>0</v>
      </c>
      <c r="R814" s="208">
        <f>Q814*H814</f>
        <v>0</v>
      </c>
      <c r="S814" s="208">
        <v>0</v>
      </c>
      <c r="T814" s="209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10" t="s">
        <v>278</v>
      </c>
      <c r="AT814" s="210" t="s">
        <v>131</v>
      </c>
      <c r="AU814" s="210" t="s">
        <v>79</v>
      </c>
      <c r="AY814" s="17" t="s">
        <v>128</v>
      </c>
      <c r="BE814" s="211">
        <f>IF(N814="základní",J814,0)</f>
        <v>0</v>
      </c>
      <c r="BF814" s="211">
        <f>IF(N814="snížená",J814,0)</f>
        <v>0</v>
      </c>
      <c r="BG814" s="211">
        <f>IF(N814="zákl. přenesená",J814,0)</f>
        <v>0</v>
      </c>
      <c r="BH814" s="211">
        <f>IF(N814="sníž. přenesená",J814,0)</f>
        <v>0</v>
      </c>
      <c r="BI814" s="211">
        <f>IF(N814="nulová",J814,0)</f>
        <v>0</v>
      </c>
      <c r="BJ814" s="17" t="s">
        <v>77</v>
      </c>
      <c r="BK814" s="211">
        <f>ROUND(I814*H814,2)</f>
        <v>0</v>
      </c>
      <c r="BL814" s="17" t="s">
        <v>278</v>
      </c>
      <c r="BM814" s="210" t="s">
        <v>1486</v>
      </c>
    </row>
    <row r="815" s="2" customFormat="1">
      <c r="A815" s="38"/>
      <c r="B815" s="39"/>
      <c r="C815" s="40"/>
      <c r="D815" s="212" t="s">
        <v>137</v>
      </c>
      <c r="E815" s="40"/>
      <c r="F815" s="213" t="s">
        <v>1487</v>
      </c>
      <c r="G815" s="40"/>
      <c r="H815" s="40"/>
      <c r="I815" s="214"/>
      <c r="J815" s="40"/>
      <c r="K815" s="40"/>
      <c r="L815" s="44"/>
      <c r="M815" s="215"/>
      <c r="N815" s="216"/>
      <c r="O815" s="84"/>
      <c r="P815" s="84"/>
      <c r="Q815" s="84"/>
      <c r="R815" s="84"/>
      <c r="S815" s="84"/>
      <c r="T815" s="85"/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T815" s="17" t="s">
        <v>137</v>
      </c>
      <c r="AU815" s="17" t="s">
        <v>79</v>
      </c>
    </row>
    <row r="816" s="2" customFormat="1" ht="24.15" customHeight="1">
      <c r="A816" s="38"/>
      <c r="B816" s="39"/>
      <c r="C816" s="198" t="s">
        <v>1488</v>
      </c>
      <c r="D816" s="198" t="s">
        <v>131</v>
      </c>
      <c r="E816" s="199" t="s">
        <v>1489</v>
      </c>
      <c r="F816" s="200" t="s">
        <v>1490</v>
      </c>
      <c r="G816" s="201" t="s">
        <v>145</v>
      </c>
      <c r="H816" s="202">
        <v>153.005</v>
      </c>
      <c r="I816" s="203"/>
      <c r="J816" s="204">
        <f>ROUND(I816*H816,2)</f>
        <v>0</v>
      </c>
      <c r="K816" s="205"/>
      <c r="L816" s="44"/>
      <c r="M816" s="206" t="s">
        <v>19</v>
      </c>
      <c r="N816" s="207" t="s">
        <v>43</v>
      </c>
      <c r="O816" s="84"/>
      <c r="P816" s="208">
        <f>O816*H816</f>
        <v>0</v>
      </c>
      <c r="Q816" s="208">
        <v>0.00021000000000000001</v>
      </c>
      <c r="R816" s="208">
        <f>Q816*H816</f>
        <v>0.032131050000000001</v>
      </c>
      <c r="S816" s="208">
        <v>0</v>
      </c>
      <c r="T816" s="209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10" t="s">
        <v>278</v>
      </c>
      <c r="AT816" s="210" t="s">
        <v>131</v>
      </c>
      <c r="AU816" s="210" t="s">
        <v>79</v>
      </c>
      <c r="AY816" s="17" t="s">
        <v>128</v>
      </c>
      <c r="BE816" s="211">
        <f>IF(N816="základní",J816,0)</f>
        <v>0</v>
      </c>
      <c r="BF816" s="211">
        <f>IF(N816="snížená",J816,0)</f>
        <v>0</v>
      </c>
      <c r="BG816" s="211">
        <f>IF(N816="zákl. přenesená",J816,0)</f>
        <v>0</v>
      </c>
      <c r="BH816" s="211">
        <f>IF(N816="sníž. přenesená",J816,0)</f>
        <v>0</v>
      </c>
      <c r="BI816" s="211">
        <f>IF(N816="nulová",J816,0)</f>
        <v>0</v>
      </c>
      <c r="BJ816" s="17" t="s">
        <v>77</v>
      </c>
      <c r="BK816" s="211">
        <f>ROUND(I816*H816,2)</f>
        <v>0</v>
      </c>
      <c r="BL816" s="17" t="s">
        <v>278</v>
      </c>
      <c r="BM816" s="210" t="s">
        <v>1491</v>
      </c>
    </row>
    <row r="817" s="2" customFormat="1">
      <c r="A817" s="38"/>
      <c r="B817" s="39"/>
      <c r="C817" s="40"/>
      <c r="D817" s="212" t="s">
        <v>137</v>
      </c>
      <c r="E817" s="40"/>
      <c r="F817" s="213" t="s">
        <v>1492</v>
      </c>
      <c r="G817" s="40"/>
      <c r="H817" s="40"/>
      <c r="I817" s="214"/>
      <c r="J817" s="40"/>
      <c r="K817" s="40"/>
      <c r="L817" s="44"/>
      <c r="M817" s="215"/>
      <c r="N817" s="216"/>
      <c r="O817" s="84"/>
      <c r="P817" s="84"/>
      <c r="Q817" s="84"/>
      <c r="R817" s="84"/>
      <c r="S817" s="84"/>
      <c r="T817" s="85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T817" s="17" t="s">
        <v>137</v>
      </c>
      <c r="AU817" s="17" t="s">
        <v>79</v>
      </c>
    </row>
    <row r="818" s="2" customFormat="1" ht="24.15" customHeight="1">
      <c r="A818" s="38"/>
      <c r="B818" s="39"/>
      <c r="C818" s="198" t="s">
        <v>1493</v>
      </c>
      <c r="D818" s="198" t="s">
        <v>131</v>
      </c>
      <c r="E818" s="199" t="s">
        <v>1494</v>
      </c>
      <c r="F818" s="200" t="s">
        <v>1495</v>
      </c>
      <c r="G818" s="201" t="s">
        <v>145</v>
      </c>
      <c r="H818" s="202">
        <v>292.238</v>
      </c>
      <c r="I818" s="203"/>
      <c r="J818" s="204">
        <f>ROUND(I818*H818,2)</f>
        <v>0</v>
      </c>
      <c r="K818" s="205"/>
      <c r="L818" s="44"/>
      <c r="M818" s="206" t="s">
        <v>19</v>
      </c>
      <c r="N818" s="207" t="s">
        <v>43</v>
      </c>
      <c r="O818" s="84"/>
      <c r="P818" s="208">
        <f>O818*H818</f>
        <v>0</v>
      </c>
      <c r="Q818" s="208">
        <v>0.00022000000000000001</v>
      </c>
      <c r="R818" s="208">
        <f>Q818*H818</f>
        <v>0.064292360000000007</v>
      </c>
      <c r="S818" s="208">
        <v>0</v>
      </c>
      <c r="T818" s="209">
        <f>S818*H818</f>
        <v>0</v>
      </c>
      <c r="U818" s="38"/>
      <c r="V818" s="38"/>
      <c r="W818" s="38"/>
      <c r="X818" s="38"/>
      <c r="Y818" s="38"/>
      <c r="Z818" s="38"/>
      <c r="AA818" s="38"/>
      <c r="AB818" s="38"/>
      <c r="AC818" s="38"/>
      <c r="AD818" s="38"/>
      <c r="AE818" s="38"/>
      <c r="AR818" s="210" t="s">
        <v>278</v>
      </c>
      <c r="AT818" s="210" t="s">
        <v>131</v>
      </c>
      <c r="AU818" s="210" t="s">
        <v>79</v>
      </c>
      <c r="AY818" s="17" t="s">
        <v>128</v>
      </c>
      <c r="BE818" s="211">
        <f>IF(N818="základní",J818,0)</f>
        <v>0</v>
      </c>
      <c r="BF818" s="211">
        <f>IF(N818="snížená",J818,0)</f>
        <v>0</v>
      </c>
      <c r="BG818" s="211">
        <f>IF(N818="zákl. přenesená",J818,0)</f>
        <v>0</v>
      </c>
      <c r="BH818" s="211">
        <f>IF(N818="sníž. přenesená",J818,0)</f>
        <v>0</v>
      </c>
      <c r="BI818" s="211">
        <f>IF(N818="nulová",J818,0)</f>
        <v>0</v>
      </c>
      <c r="BJ818" s="17" t="s">
        <v>77</v>
      </c>
      <c r="BK818" s="211">
        <f>ROUND(I818*H818,2)</f>
        <v>0</v>
      </c>
      <c r="BL818" s="17" t="s">
        <v>278</v>
      </c>
      <c r="BM818" s="210" t="s">
        <v>1496</v>
      </c>
    </row>
    <row r="819" s="2" customFormat="1">
      <c r="A819" s="38"/>
      <c r="B819" s="39"/>
      <c r="C819" s="40"/>
      <c r="D819" s="212" t="s">
        <v>137</v>
      </c>
      <c r="E819" s="40"/>
      <c r="F819" s="213" t="s">
        <v>1497</v>
      </c>
      <c r="G819" s="40"/>
      <c r="H819" s="40"/>
      <c r="I819" s="214"/>
      <c r="J819" s="40"/>
      <c r="K819" s="40"/>
      <c r="L819" s="44"/>
      <c r="M819" s="215"/>
      <c r="N819" s="216"/>
      <c r="O819" s="84"/>
      <c r="P819" s="84"/>
      <c r="Q819" s="84"/>
      <c r="R819" s="84"/>
      <c r="S819" s="84"/>
      <c r="T819" s="85"/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T819" s="17" t="s">
        <v>137</v>
      </c>
      <c r="AU819" s="17" t="s">
        <v>79</v>
      </c>
    </row>
    <row r="820" s="2" customFormat="1" ht="37.8" customHeight="1">
      <c r="A820" s="38"/>
      <c r="B820" s="39"/>
      <c r="C820" s="198" t="s">
        <v>1498</v>
      </c>
      <c r="D820" s="198" t="s">
        <v>131</v>
      </c>
      <c r="E820" s="199" t="s">
        <v>1499</v>
      </c>
      <c r="F820" s="200" t="s">
        <v>1500</v>
      </c>
      <c r="G820" s="201" t="s">
        <v>145</v>
      </c>
      <c r="H820" s="202">
        <v>153.005</v>
      </c>
      <c r="I820" s="203"/>
      <c r="J820" s="204">
        <f>ROUND(I820*H820,2)</f>
        <v>0</v>
      </c>
      <c r="K820" s="205"/>
      <c r="L820" s="44"/>
      <c r="M820" s="206" t="s">
        <v>19</v>
      </c>
      <c r="N820" s="207" t="s">
        <v>43</v>
      </c>
      <c r="O820" s="84"/>
      <c r="P820" s="208">
        <f>O820*H820</f>
        <v>0</v>
      </c>
      <c r="Q820" s="208">
        <v>0.00028600000000000001</v>
      </c>
      <c r="R820" s="208">
        <f>Q820*H820</f>
        <v>0.043759430000000002</v>
      </c>
      <c r="S820" s="208">
        <v>0</v>
      </c>
      <c r="T820" s="209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10" t="s">
        <v>278</v>
      </c>
      <c r="AT820" s="210" t="s">
        <v>131</v>
      </c>
      <c r="AU820" s="210" t="s">
        <v>79</v>
      </c>
      <c r="AY820" s="17" t="s">
        <v>128</v>
      </c>
      <c r="BE820" s="211">
        <f>IF(N820="základní",J820,0)</f>
        <v>0</v>
      </c>
      <c r="BF820" s="211">
        <f>IF(N820="snížená",J820,0)</f>
        <v>0</v>
      </c>
      <c r="BG820" s="211">
        <f>IF(N820="zákl. přenesená",J820,0)</f>
        <v>0</v>
      </c>
      <c r="BH820" s="211">
        <f>IF(N820="sníž. přenesená",J820,0)</f>
        <v>0</v>
      </c>
      <c r="BI820" s="211">
        <f>IF(N820="nulová",J820,0)</f>
        <v>0</v>
      </c>
      <c r="BJ820" s="17" t="s">
        <v>77</v>
      </c>
      <c r="BK820" s="211">
        <f>ROUND(I820*H820,2)</f>
        <v>0</v>
      </c>
      <c r="BL820" s="17" t="s">
        <v>278</v>
      </c>
      <c r="BM820" s="210" t="s">
        <v>1501</v>
      </c>
    </row>
    <row r="821" s="2" customFormat="1">
      <c r="A821" s="38"/>
      <c r="B821" s="39"/>
      <c r="C821" s="40"/>
      <c r="D821" s="212" t="s">
        <v>137</v>
      </c>
      <c r="E821" s="40"/>
      <c r="F821" s="213" t="s">
        <v>1502</v>
      </c>
      <c r="G821" s="40"/>
      <c r="H821" s="40"/>
      <c r="I821" s="214"/>
      <c r="J821" s="40"/>
      <c r="K821" s="40"/>
      <c r="L821" s="44"/>
      <c r="M821" s="215"/>
      <c r="N821" s="216"/>
      <c r="O821" s="84"/>
      <c r="P821" s="84"/>
      <c r="Q821" s="84"/>
      <c r="R821" s="84"/>
      <c r="S821" s="84"/>
      <c r="T821" s="85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T821" s="17" t="s">
        <v>137</v>
      </c>
      <c r="AU821" s="17" t="s">
        <v>79</v>
      </c>
    </row>
    <row r="822" s="13" customFormat="1">
      <c r="A822" s="13"/>
      <c r="B822" s="217"/>
      <c r="C822" s="218"/>
      <c r="D822" s="219" t="s">
        <v>139</v>
      </c>
      <c r="E822" s="220" t="s">
        <v>19</v>
      </c>
      <c r="F822" s="221" t="s">
        <v>239</v>
      </c>
      <c r="G822" s="218"/>
      <c r="H822" s="222">
        <v>28.93</v>
      </c>
      <c r="I822" s="223"/>
      <c r="J822" s="218"/>
      <c r="K822" s="218"/>
      <c r="L822" s="224"/>
      <c r="M822" s="225"/>
      <c r="N822" s="226"/>
      <c r="O822" s="226"/>
      <c r="P822" s="226"/>
      <c r="Q822" s="226"/>
      <c r="R822" s="226"/>
      <c r="S822" s="226"/>
      <c r="T822" s="22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28" t="s">
        <v>139</v>
      </c>
      <c r="AU822" s="228" t="s">
        <v>79</v>
      </c>
      <c r="AV822" s="13" t="s">
        <v>79</v>
      </c>
      <c r="AW822" s="13" t="s">
        <v>33</v>
      </c>
      <c r="AX822" s="13" t="s">
        <v>72</v>
      </c>
      <c r="AY822" s="228" t="s">
        <v>128</v>
      </c>
    </row>
    <row r="823" s="13" customFormat="1">
      <c r="A823" s="13"/>
      <c r="B823" s="217"/>
      <c r="C823" s="218"/>
      <c r="D823" s="219" t="s">
        <v>139</v>
      </c>
      <c r="E823" s="220" t="s">
        <v>19</v>
      </c>
      <c r="F823" s="221" t="s">
        <v>216</v>
      </c>
      <c r="G823" s="218"/>
      <c r="H823" s="222">
        <v>86.397999999999996</v>
      </c>
      <c r="I823" s="223"/>
      <c r="J823" s="218"/>
      <c r="K823" s="218"/>
      <c r="L823" s="224"/>
      <c r="M823" s="225"/>
      <c r="N823" s="226"/>
      <c r="O823" s="226"/>
      <c r="P823" s="226"/>
      <c r="Q823" s="226"/>
      <c r="R823" s="226"/>
      <c r="S823" s="226"/>
      <c r="T823" s="227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28" t="s">
        <v>139</v>
      </c>
      <c r="AU823" s="228" t="s">
        <v>79</v>
      </c>
      <c r="AV823" s="13" t="s">
        <v>79</v>
      </c>
      <c r="AW823" s="13" t="s">
        <v>33</v>
      </c>
      <c r="AX823" s="13" t="s">
        <v>72</v>
      </c>
      <c r="AY823" s="228" t="s">
        <v>128</v>
      </c>
    </row>
    <row r="824" s="13" customFormat="1">
      <c r="A824" s="13"/>
      <c r="B824" s="217"/>
      <c r="C824" s="218"/>
      <c r="D824" s="219" t="s">
        <v>139</v>
      </c>
      <c r="E824" s="220" t="s">
        <v>19</v>
      </c>
      <c r="F824" s="221" t="s">
        <v>1467</v>
      </c>
      <c r="G824" s="218"/>
      <c r="H824" s="222">
        <v>-6.069</v>
      </c>
      <c r="I824" s="223"/>
      <c r="J824" s="218"/>
      <c r="K824" s="218"/>
      <c r="L824" s="224"/>
      <c r="M824" s="225"/>
      <c r="N824" s="226"/>
      <c r="O824" s="226"/>
      <c r="P824" s="226"/>
      <c r="Q824" s="226"/>
      <c r="R824" s="226"/>
      <c r="S824" s="226"/>
      <c r="T824" s="227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28" t="s">
        <v>139</v>
      </c>
      <c r="AU824" s="228" t="s">
        <v>79</v>
      </c>
      <c r="AV824" s="13" t="s">
        <v>79</v>
      </c>
      <c r="AW824" s="13" t="s">
        <v>33</v>
      </c>
      <c r="AX824" s="13" t="s">
        <v>72</v>
      </c>
      <c r="AY824" s="228" t="s">
        <v>128</v>
      </c>
    </row>
    <row r="825" s="13" customFormat="1">
      <c r="A825" s="13"/>
      <c r="B825" s="217"/>
      <c r="C825" s="218"/>
      <c r="D825" s="219" t="s">
        <v>139</v>
      </c>
      <c r="E825" s="220" t="s">
        <v>19</v>
      </c>
      <c r="F825" s="221" t="s">
        <v>218</v>
      </c>
      <c r="G825" s="218"/>
      <c r="H825" s="222">
        <v>4.9029999999999996</v>
      </c>
      <c r="I825" s="223"/>
      <c r="J825" s="218"/>
      <c r="K825" s="218"/>
      <c r="L825" s="224"/>
      <c r="M825" s="225"/>
      <c r="N825" s="226"/>
      <c r="O825" s="226"/>
      <c r="P825" s="226"/>
      <c r="Q825" s="226"/>
      <c r="R825" s="226"/>
      <c r="S825" s="226"/>
      <c r="T825" s="227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28" t="s">
        <v>139</v>
      </c>
      <c r="AU825" s="228" t="s">
        <v>79</v>
      </c>
      <c r="AV825" s="13" t="s">
        <v>79</v>
      </c>
      <c r="AW825" s="13" t="s">
        <v>33</v>
      </c>
      <c r="AX825" s="13" t="s">
        <v>72</v>
      </c>
      <c r="AY825" s="228" t="s">
        <v>128</v>
      </c>
    </row>
    <row r="826" s="13" customFormat="1">
      <c r="A826" s="13"/>
      <c r="B826" s="217"/>
      <c r="C826" s="218"/>
      <c r="D826" s="219" t="s">
        <v>139</v>
      </c>
      <c r="E826" s="220" t="s">
        <v>19</v>
      </c>
      <c r="F826" s="221" t="s">
        <v>302</v>
      </c>
      <c r="G826" s="218"/>
      <c r="H826" s="222">
        <v>1.95</v>
      </c>
      <c r="I826" s="223"/>
      <c r="J826" s="218"/>
      <c r="K826" s="218"/>
      <c r="L826" s="224"/>
      <c r="M826" s="225"/>
      <c r="N826" s="226"/>
      <c r="O826" s="226"/>
      <c r="P826" s="226"/>
      <c r="Q826" s="226"/>
      <c r="R826" s="226"/>
      <c r="S826" s="226"/>
      <c r="T826" s="227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28" t="s">
        <v>139</v>
      </c>
      <c r="AU826" s="228" t="s">
        <v>79</v>
      </c>
      <c r="AV826" s="13" t="s">
        <v>79</v>
      </c>
      <c r="AW826" s="13" t="s">
        <v>33</v>
      </c>
      <c r="AX826" s="13" t="s">
        <v>72</v>
      </c>
      <c r="AY826" s="228" t="s">
        <v>128</v>
      </c>
    </row>
    <row r="827" s="13" customFormat="1">
      <c r="A827" s="13"/>
      <c r="B827" s="217"/>
      <c r="C827" s="218"/>
      <c r="D827" s="219" t="s">
        <v>139</v>
      </c>
      <c r="E827" s="220" t="s">
        <v>19</v>
      </c>
      <c r="F827" s="221" t="s">
        <v>1503</v>
      </c>
      <c r="G827" s="218"/>
      <c r="H827" s="222">
        <v>16.388000000000002</v>
      </c>
      <c r="I827" s="223"/>
      <c r="J827" s="218"/>
      <c r="K827" s="218"/>
      <c r="L827" s="224"/>
      <c r="M827" s="225"/>
      <c r="N827" s="226"/>
      <c r="O827" s="226"/>
      <c r="P827" s="226"/>
      <c r="Q827" s="226"/>
      <c r="R827" s="226"/>
      <c r="S827" s="226"/>
      <c r="T827" s="227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28" t="s">
        <v>139</v>
      </c>
      <c r="AU827" s="228" t="s">
        <v>79</v>
      </c>
      <c r="AV827" s="13" t="s">
        <v>79</v>
      </c>
      <c r="AW827" s="13" t="s">
        <v>33</v>
      </c>
      <c r="AX827" s="13" t="s">
        <v>72</v>
      </c>
      <c r="AY827" s="228" t="s">
        <v>128</v>
      </c>
    </row>
    <row r="828" s="14" customFormat="1">
      <c r="A828" s="14"/>
      <c r="B828" s="229"/>
      <c r="C828" s="230"/>
      <c r="D828" s="219" t="s">
        <v>139</v>
      </c>
      <c r="E828" s="231" t="s">
        <v>19</v>
      </c>
      <c r="F828" s="232" t="s">
        <v>1468</v>
      </c>
      <c r="G828" s="230"/>
      <c r="H828" s="231" t="s">
        <v>19</v>
      </c>
      <c r="I828" s="233"/>
      <c r="J828" s="230"/>
      <c r="K828" s="230"/>
      <c r="L828" s="234"/>
      <c r="M828" s="235"/>
      <c r="N828" s="236"/>
      <c r="O828" s="236"/>
      <c r="P828" s="236"/>
      <c r="Q828" s="236"/>
      <c r="R828" s="236"/>
      <c r="S828" s="236"/>
      <c r="T828" s="237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38" t="s">
        <v>139</v>
      </c>
      <c r="AU828" s="238" t="s">
        <v>79</v>
      </c>
      <c r="AV828" s="14" t="s">
        <v>77</v>
      </c>
      <c r="AW828" s="14" t="s">
        <v>33</v>
      </c>
      <c r="AX828" s="14" t="s">
        <v>72</v>
      </c>
      <c r="AY828" s="238" t="s">
        <v>128</v>
      </c>
    </row>
    <row r="829" s="13" customFormat="1">
      <c r="A829" s="13"/>
      <c r="B829" s="217"/>
      <c r="C829" s="218"/>
      <c r="D829" s="219" t="s">
        <v>139</v>
      </c>
      <c r="E829" s="220" t="s">
        <v>19</v>
      </c>
      <c r="F829" s="221" t="s">
        <v>221</v>
      </c>
      <c r="G829" s="218"/>
      <c r="H829" s="222">
        <v>0.57999999999999996</v>
      </c>
      <c r="I829" s="223"/>
      <c r="J829" s="218"/>
      <c r="K829" s="218"/>
      <c r="L829" s="224"/>
      <c r="M829" s="225"/>
      <c r="N829" s="226"/>
      <c r="O829" s="226"/>
      <c r="P829" s="226"/>
      <c r="Q829" s="226"/>
      <c r="R829" s="226"/>
      <c r="S829" s="226"/>
      <c r="T829" s="227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28" t="s">
        <v>139</v>
      </c>
      <c r="AU829" s="228" t="s">
        <v>79</v>
      </c>
      <c r="AV829" s="13" t="s">
        <v>79</v>
      </c>
      <c r="AW829" s="13" t="s">
        <v>33</v>
      </c>
      <c r="AX829" s="13" t="s">
        <v>72</v>
      </c>
      <c r="AY829" s="228" t="s">
        <v>128</v>
      </c>
    </row>
    <row r="830" s="13" customFormat="1">
      <c r="A830" s="13"/>
      <c r="B830" s="217"/>
      <c r="C830" s="218"/>
      <c r="D830" s="219" t="s">
        <v>139</v>
      </c>
      <c r="E830" s="220" t="s">
        <v>19</v>
      </c>
      <c r="F830" s="221" t="s">
        <v>1469</v>
      </c>
      <c r="G830" s="218"/>
      <c r="H830" s="222">
        <v>2.7999999999999998</v>
      </c>
      <c r="I830" s="223"/>
      <c r="J830" s="218"/>
      <c r="K830" s="218"/>
      <c r="L830" s="224"/>
      <c r="M830" s="225"/>
      <c r="N830" s="226"/>
      <c r="O830" s="226"/>
      <c r="P830" s="226"/>
      <c r="Q830" s="226"/>
      <c r="R830" s="226"/>
      <c r="S830" s="226"/>
      <c r="T830" s="227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28" t="s">
        <v>139</v>
      </c>
      <c r="AU830" s="228" t="s">
        <v>79</v>
      </c>
      <c r="AV830" s="13" t="s">
        <v>79</v>
      </c>
      <c r="AW830" s="13" t="s">
        <v>33</v>
      </c>
      <c r="AX830" s="13" t="s">
        <v>72</v>
      </c>
      <c r="AY830" s="228" t="s">
        <v>128</v>
      </c>
    </row>
    <row r="831" s="13" customFormat="1">
      <c r="A831" s="13"/>
      <c r="B831" s="217"/>
      <c r="C831" s="218"/>
      <c r="D831" s="219" t="s">
        <v>139</v>
      </c>
      <c r="E831" s="220" t="s">
        <v>19</v>
      </c>
      <c r="F831" s="221" t="s">
        <v>1504</v>
      </c>
      <c r="G831" s="218"/>
      <c r="H831" s="222">
        <v>6.2809999999999997</v>
      </c>
      <c r="I831" s="223"/>
      <c r="J831" s="218"/>
      <c r="K831" s="218"/>
      <c r="L831" s="224"/>
      <c r="M831" s="225"/>
      <c r="N831" s="226"/>
      <c r="O831" s="226"/>
      <c r="P831" s="226"/>
      <c r="Q831" s="226"/>
      <c r="R831" s="226"/>
      <c r="S831" s="226"/>
      <c r="T831" s="227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28" t="s">
        <v>139</v>
      </c>
      <c r="AU831" s="228" t="s">
        <v>79</v>
      </c>
      <c r="AV831" s="13" t="s">
        <v>79</v>
      </c>
      <c r="AW831" s="13" t="s">
        <v>33</v>
      </c>
      <c r="AX831" s="13" t="s">
        <v>72</v>
      </c>
      <c r="AY831" s="228" t="s">
        <v>128</v>
      </c>
    </row>
    <row r="832" s="13" customFormat="1">
      <c r="A832" s="13"/>
      <c r="B832" s="217"/>
      <c r="C832" s="218"/>
      <c r="D832" s="219" t="s">
        <v>139</v>
      </c>
      <c r="E832" s="220" t="s">
        <v>19</v>
      </c>
      <c r="F832" s="221" t="s">
        <v>158</v>
      </c>
      <c r="G832" s="218"/>
      <c r="H832" s="222">
        <v>0</v>
      </c>
      <c r="I832" s="223"/>
      <c r="J832" s="218"/>
      <c r="K832" s="218"/>
      <c r="L832" s="224"/>
      <c r="M832" s="225"/>
      <c r="N832" s="226"/>
      <c r="O832" s="226"/>
      <c r="P832" s="226"/>
      <c r="Q832" s="226"/>
      <c r="R832" s="226"/>
      <c r="S832" s="226"/>
      <c r="T832" s="227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28" t="s">
        <v>139</v>
      </c>
      <c r="AU832" s="228" t="s">
        <v>79</v>
      </c>
      <c r="AV832" s="13" t="s">
        <v>79</v>
      </c>
      <c r="AW832" s="13" t="s">
        <v>33</v>
      </c>
      <c r="AX832" s="13" t="s">
        <v>72</v>
      </c>
      <c r="AY832" s="228" t="s">
        <v>128</v>
      </c>
    </row>
    <row r="833" s="13" customFormat="1">
      <c r="A833" s="13"/>
      <c r="B833" s="217"/>
      <c r="C833" s="218"/>
      <c r="D833" s="219" t="s">
        <v>139</v>
      </c>
      <c r="E833" s="220" t="s">
        <v>19</v>
      </c>
      <c r="F833" s="221" t="s">
        <v>223</v>
      </c>
      <c r="G833" s="218"/>
      <c r="H833" s="222">
        <v>0</v>
      </c>
      <c r="I833" s="223"/>
      <c r="J833" s="218"/>
      <c r="K833" s="218"/>
      <c r="L833" s="224"/>
      <c r="M833" s="225"/>
      <c r="N833" s="226"/>
      <c r="O833" s="226"/>
      <c r="P833" s="226"/>
      <c r="Q833" s="226"/>
      <c r="R833" s="226"/>
      <c r="S833" s="226"/>
      <c r="T833" s="227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28" t="s">
        <v>139</v>
      </c>
      <c r="AU833" s="228" t="s">
        <v>79</v>
      </c>
      <c r="AV833" s="13" t="s">
        <v>79</v>
      </c>
      <c r="AW833" s="13" t="s">
        <v>33</v>
      </c>
      <c r="AX833" s="13" t="s">
        <v>72</v>
      </c>
      <c r="AY833" s="228" t="s">
        <v>128</v>
      </c>
    </row>
    <row r="834" s="13" customFormat="1">
      <c r="A834" s="13"/>
      <c r="B834" s="217"/>
      <c r="C834" s="218"/>
      <c r="D834" s="219" t="s">
        <v>139</v>
      </c>
      <c r="E834" s="220" t="s">
        <v>19</v>
      </c>
      <c r="F834" s="221" t="s">
        <v>1470</v>
      </c>
      <c r="G834" s="218"/>
      <c r="H834" s="222">
        <v>3.7799999999999998</v>
      </c>
      <c r="I834" s="223"/>
      <c r="J834" s="218"/>
      <c r="K834" s="218"/>
      <c r="L834" s="224"/>
      <c r="M834" s="225"/>
      <c r="N834" s="226"/>
      <c r="O834" s="226"/>
      <c r="P834" s="226"/>
      <c r="Q834" s="226"/>
      <c r="R834" s="226"/>
      <c r="S834" s="226"/>
      <c r="T834" s="227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28" t="s">
        <v>139</v>
      </c>
      <c r="AU834" s="228" t="s">
        <v>79</v>
      </c>
      <c r="AV834" s="13" t="s">
        <v>79</v>
      </c>
      <c r="AW834" s="13" t="s">
        <v>33</v>
      </c>
      <c r="AX834" s="13" t="s">
        <v>72</v>
      </c>
      <c r="AY834" s="228" t="s">
        <v>128</v>
      </c>
    </row>
    <row r="835" s="13" customFormat="1">
      <c r="A835" s="13"/>
      <c r="B835" s="217"/>
      <c r="C835" s="218"/>
      <c r="D835" s="219" t="s">
        <v>139</v>
      </c>
      <c r="E835" s="220" t="s">
        <v>19</v>
      </c>
      <c r="F835" s="221" t="s">
        <v>1505</v>
      </c>
      <c r="G835" s="218"/>
      <c r="H835" s="222">
        <v>7.0640000000000001</v>
      </c>
      <c r="I835" s="223"/>
      <c r="J835" s="218"/>
      <c r="K835" s="218"/>
      <c r="L835" s="224"/>
      <c r="M835" s="225"/>
      <c r="N835" s="226"/>
      <c r="O835" s="226"/>
      <c r="P835" s="226"/>
      <c r="Q835" s="226"/>
      <c r="R835" s="226"/>
      <c r="S835" s="226"/>
      <c r="T835" s="227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28" t="s">
        <v>139</v>
      </c>
      <c r="AU835" s="228" t="s">
        <v>79</v>
      </c>
      <c r="AV835" s="13" t="s">
        <v>79</v>
      </c>
      <c r="AW835" s="13" t="s">
        <v>33</v>
      </c>
      <c r="AX835" s="13" t="s">
        <v>72</v>
      </c>
      <c r="AY835" s="228" t="s">
        <v>128</v>
      </c>
    </row>
    <row r="836" s="14" customFormat="1">
      <c r="A836" s="14"/>
      <c r="B836" s="229"/>
      <c r="C836" s="230"/>
      <c r="D836" s="219" t="s">
        <v>139</v>
      </c>
      <c r="E836" s="231" t="s">
        <v>19</v>
      </c>
      <c r="F836" s="232" t="s">
        <v>1471</v>
      </c>
      <c r="G836" s="230"/>
      <c r="H836" s="231" t="s">
        <v>19</v>
      </c>
      <c r="I836" s="233"/>
      <c r="J836" s="230"/>
      <c r="K836" s="230"/>
      <c r="L836" s="234"/>
      <c r="M836" s="235"/>
      <c r="N836" s="236"/>
      <c r="O836" s="236"/>
      <c r="P836" s="236"/>
      <c r="Q836" s="236"/>
      <c r="R836" s="236"/>
      <c r="S836" s="236"/>
      <c r="T836" s="237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38" t="s">
        <v>139</v>
      </c>
      <c r="AU836" s="238" t="s">
        <v>79</v>
      </c>
      <c r="AV836" s="14" t="s">
        <v>77</v>
      </c>
      <c r="AW836" s="14" t="s">
        <v>33</v>
      </c>
      <c r="AX836" s="14" t="s">
        <v>72</v>
      </c>
      <c r="AY836" s="238" t="s">
        <v>128</v>
      </c>
    </row>
    <row r="837" s="2" customFormat="1" ht="37.8" customHeight="1">
      <c r="A837" s="38"/>
      <c r="B837" s="39"/>
      <c r="C837" s="198" t="s">
        <v>1506</v>
      </c>
      <c r="D837" s="198" t="s">
        <v>131</v>
      </c>
      <c r="E837" s="199" t="s">
        <v>1507</v>
      </c>
      <c r="F837" s="200" t="s">
        <v>1508</v>
      </c>
      <c r="G837" s="201" t="s">
        <v>145</v>
      </c>
      <c r="H837" s="202">
        <v>292.238</v>
      </c>
      <c r="I837" s="203"/>
      <c r="J837" s="204">
        <f>ROUND(I837*H837,2)</f>
        <v>0</v>
      </c>
      <c r="K837" s="205"/>
      <c r="L837" s="44"/>
      <c r="M837" s="206" t="s">
        <v>19</v>
      </c>
      <c r="N837" s="207" t="s">
        <v>43</v>
      </c>
      <c r="O837" s="84"/>
      <c r="P837" s="208">
        <f>O837*H837</f>
        <v>0</v>
      </c>
      <c r="Q837" s="208">
        <v>0.00028600000000000001</v>
      </c>
      <c r="R837" s="208">
        <f>Q837*H837</f>
        <v>0.083580068000000007</v>
      </c>
      <c r="S837" s="208">
        <v>0</v>
      </c>
      <c r="T837" s="209">
        <f>S837*H837</f>
        <v>0</v>
      </c>
      <c r="U837" s="38"/>
      <c r="V837" s="38"/>
      <c r="W837" s="38"/>
      <c r="X837" s="38"/>
      <c r="Y837" s="38"/>
      <c r="Z837" s="38"/>
      <c r="AA837" s="38"/>
      <c r="AB837" s="38"/>
      <c r="AC837" s="38"/>
      <c r="AD837" s="38"/>
      <c r="AE837" s="38"/>
      <c r="AR837" s="210" t="s">
        <v>278</v>
      </c>
      <c r="AT837" s="210" t="s">
        <v>131</v>
      </c>
      <c r="AU837" s="210" t="s">
        <v>79</v>
      </c>
      <c r="AY837" s="17" t="s">
        <v>128</v>
      </c>
      <c r="BE837" s="211">
        <f>IF(N837="základní",J837,0)</f>
        <v>0</v>
      </c>
      <c r="BF837" s="211">
        <f>IF(N837="snížená",J837,0)</f>
        <v>0</v>
      </c>
      <c r="BG837" s="211">
        <f>IF(N837="zákl. přenesená",J837,0)</f>
        <v>0</v>
      </c>
      <c r="BH837" s="211">
        <f>IF(N837="sníž. přenesená",J837,0)</f>
        <v>0</v>
      </c>
      <c r="BI837" s="211">
        <f>IF(N837="nulová",J837,0)</f>
        <v>0</v>
      </c>
      <c r="BJ837" s="17" t="s">
        <v>77</v>
      </c>
      <c r="BK837" s="211">
        <f>ROUND(I837*H837,2)</f>
        <v>0</v>
      </c>
      <c r="BL837" s="17" t="s">
        <v>278</v>
      </c>
      <c r="BM837" s="210" t="s">
        <v>1509</v>
      </c>
    </row>
    <row r="838" s="2" customFormat="1">
      <c r="A838" s="38"/>
      <c r="B838" s="39"/>
      <c r="C838" s="40"/>
      <c r="D838" s="212" t="s">
        <v>137</v>
      </c>
      <c r="E838" s="40"/>
      <c r="F838" s="213" t="s">
        <v>1510</v>
      </c>
      <c r="G838" s="40"/>
      <c r="H838" s="40"/>
      <c r="I838" s="214"/>
      <c r="J838" s="40"/>
      <c r="K838" s="40"/>
      <c r="L838" s="44"/>
      <c r="M838" s="215"/>
      <c r="N838" s="216"/>
      <c r="O838" s="84"/>
      <c r="P838" s="84"/>
      <c r="Q838" s="84"/>
      <c r="R838" s="84"/>
      <c r="S838" s="84"/>
      <c r="T838" s="85"/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T838" s="17" t="s">
        <v>137</v>
      </c>
      <c r="AU838" s="17" t="s">
        <v>79</v>
      </c>
    </row>
    <row r="839" s="13" customFormat="1">
      <c r="A839" s="13"/>
      <c r="B839" s="217"/>
      <c r="C839" s="218"/>
      <c r="D839" s="219" t="s">
        <v>139</v>
      </c>
      <c r="E839" s="220" t="s">
        <v>19</v>
      </c>
      <c r="F839" s="221" t="s">
        <v>238</v>
      </c>
      <c r="G839" s="218"/>
      <c r="H839" s="222">
        <v>103.52</v>
      </c>
      <c r="I839" s="223"/>
      <c r="J839" s="218"/>
      <c r="K839" s="218"/>
      <c r="L839" s="224"/>
      <c r="M839" s="225"/>
      <c r="N839" s="226"/>
      <c r="O839" s="226"/>
      <c r="P839" s="226"/>
      <c r="Q839" s="226"/>
      <c r="R839" s="226"/>
      <c r="S839" s="226"/>
      <c r="T839" s="227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28" t="s">
        <v>139</v>
      </c>
      <c r="AU839" s="228" t="s">
        <v>79</v>
      </c>
      <c r="AV839" s="13" t="s">
        <v>79</v>
      </c>
      <c r="AW839" s="13" t="s">
        <v>33</v>
      </c>
      <c r="AX839" s="13" t="s">
        <v>72</v>
      </c>
      <c r="AY839" s="228" t="s">
        <v>128</v>
      </c>
    </row>
    <row r="840" s="13" customFormat="1">
      <c r="A840" s="13"/>
      <c r="B840" s="217"/>
      <c r="C840" s="218"/>
      <c r="D840" s="219" t="s">
        <v>139</v>
      </c>
      <c r="E840" s="220" t="s">
        <v>19</v>
      </c>
      <c r="F840" s="221" t="s">
        <v>1511</v>
      </c>
      <c r="G840" s="218"/>
      <c r="H840" s="222">
        <v>195.32300000000001</v>
      </c>
      <c r="I840" s="223"/>
      <c r="J840" s="218"/>
      <c r="K840" s="218"/>
      <c r="L840" s="224"/>
      <c r="M840" s="225"/>
      <c r="N840" s="226"/>
      <c r="O840" s="226"/>
      <c r="P840" s="226"/>
      <c r="Q840" s="226"/>
      <c r="R840" s="226"/>
      <c r="S840" s="226"/>
      <c r="T840" s="227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28" t="s">
        <v>139</v>
      </c>
      <c r="AU840" s="228" t="s">
        <v>79</v>
      </c>
      <c r="AV840" s="13" t="s">
        <v>79</v>
      </c>
      <c r="AW840" s="13" t="s">
        <v>33</v>
      </c>
      <c r="AX840" s="13" t="s">
        <v>72</v>
      </c>
      <c r="AY840" s="228" t="s">
        <v>128</v>
      </c>
    </row>
    <row r="841" s="13" customFormat="1">
      <c r="A841" s="13"/>
      <c r="B841" s="217"/>
      <c r="C841" s="218"/>
      <c r="D841" s="219" t="s">
        <v>139</v>
      </c>
      <c r="E841" s="220" t="s">
        <v>19</v>
      </c>
      <c r="F841" s="221" t="s">
        <v>1477</v>
      </c>
      <c r="G841" s="218"/>
      <c r="H841" s="222">
        <v>-19.068999999999999</v>
      </c>
      <c r="I841" s="223"/>
      <c r="J841" s="218"/>
      <c r="K841" s="218"/>
      <c r="L841" s="224"/>
      <c r="M841" s="225"/>
      <c r="N841" s="226"/>
      <c r="O841" s="226"/>
      <c r="P841" s="226"/>
      <c r="Q841" s="226"/>
      <c r="R841" s="226"/>
      <c r="S841" s="226"/>
      <c r="T841" s="227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28" t="s">
        <v>139</v>
      </c>
      <c r="AU841" s="228" t="s">
        <v>79</v>
      </c>
      <c r="AV841" s="13" t="s">
        <v>79</v>
      </c>
      <c r="AW841" s="13" t="s">
        <v>33</v>
      </c>
      <c r="AX841" s="13" t="s">
        <v>72</v>
      </c>
      <c r="AY841" s="228" t="s">
        <v>128</v>
      </c>
    </row>
    <row r="842" s="13" customFormat="1">
      <c r="A842" s="13"/>
      <c r="B842" s="217"/>
      <c r="C842" s="218"/>
      <c r="D842" s="219" t="s">
        <v>139</v>
      </c>
      <c r="E842" s="220" t="s">
        <v>19</v>
      </c>
      <c r="F842" s="221" t="s">
        <v>214</v>
      </c>
      <c r="G842" s="218"/>
      <c r="H842" s="222">
        <v>12.464</v>
      </c>
      <c r="I842" s="223"/>
      <c r="J842" s="218"/>
      <c r="K842" s="218"/>
      <c r="L842" s="224"/>
      <c r="M842" s="225"/>
      <c r="N842" s="226"/>
      <c r="O842" s="226"/>
      <c r="P842" s="226"/>
      <c r="Q842" s="226"/>
      <c r="R842" s="226"/>
      <c r="S842" s="226"/>
      <c r="T842" s="227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28" t="s">
        <v>139</v>
      </c>
      <c r="AU842" s="228" t="s">
        <v>79</v>
      </c>
      <c r="AV842" s="13" t="s">
        <v>79</v>
      </c>
      <c r="AW842" s="13" t="s">
        <v>33</v>
      </c>
      <c r="AX842" s="13" t="s">
        <v>72</v>
      </c>
      <c r="AY842" s="228" t="s">
        <v>128</v>
      </c>
    </row>
    <row r="843" s="12" customFormat="1" ht="25.92" customHeight="1">
      <c r="A843" s="12"/>
      <c r="B843" s="182"/>
      <c r="C843" s="183"/>
      <c r="D843" s="184" t="s">
        <v>71</v>
      </c>
      <c r="E843" s="185" t="s">
        <v>1512</v>
      </c>
      <c r="F843" s="185" t="s">
        <v>1513</v>
      </c>
      <c r="G843" s="183"/>
      <c r="H843" s="183"/>
      <c r="I843" s="186"/>
      <c r="J843" s="187">
        <f>BK843</f>
        <v>0</v>
      </c>
      <c r="K843" s="183"/>
      <c r="L843" s="188"/>
      <c r="M843" s="189"/>
      <c r="N843" s="190"/>
      <c r="O843" s="190"/>
      <c r="P843" s="191">
        <f>P844+P848+P852+P856</f>
        <v>0</v>
      </c>
      <c r="Q843" s="190"/>
      <c r="R843" s="191">
        <f>R844+R848+R852+R856</f>
        <v>0</v>
      </c>
      <c r="S843" s="190"/>
      <c r="T843" s="192">
        <f>T844+T848+T852+T856</f>
        <v>0</v>
      </c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R843" s="193" t="s">
        <v>173</v>
      </c>
      <c r="AT843" s="194" t="s">
        <v>71</v>
      </c>
      <c r="AU843" s="194" t="s">
        <v>72</v>
      </c>
      <c r="AY843" s="193" t="s">
        <v>128</v>
      </c>
      <c r="BK843" s="195">
        <f>BK844+BK848+BK852+BK856</f>
        <v>0</v>
      </c>
    </row>
    <row r="844" s="12" customFormat="1" ht="22.8" customHeight="1">
      <c r="A844" s="12"/>
      <c r="B844" s="182"/>
      <c r="C844" s="183"/>
      <c r="D844" s="184" t="s">
        <v>71</v>
      </c>
      <c r="E844" s="196" t="s">
        <v>1514</v>
      </c>
      <c r="F844" s="196" t="s">
        <v>1515</v>
      </c>
      <c r="G844" s="183"/>
      <c r="H844" s="183"/>
      <c r="I844" s="186"/>
      <c r="J844" s="197">
        <f>BK844</f>
        <v>0</v>
      </c>
      <c r="K844" s="183"/>
      <c r="L844" s="188"/>
      <c r="M844" s="189"/>
      <c r="N844" s="190"/>
      <c r="O844" s="190"/>
      <c r="P844" s="191">
        <f>SUM(P845:P847)</f>
        <v>0</v>
      </c>
      <c r="Q844" s="190"/>
      <c r="R844" s="191">
        <f>SUM(R845:R847)</f>
        <v>0</v>
      </c>
      <c r="S844" s="190"/>
      <c r="T844" s="192">
        <f>SUM(T845:T847)</f>
        <v>0</v>
      </c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R844" s="193" t="s">
        <v>173</v>
      </c>
      <c r="AT844" s="194" t="s">
        <v>71</v>
      </c>
      <c r="AU844" s="194" t="s">
        <v>77</v>
      </c>
      <c r="AY844" s="193" t="s">
        <v>128</v>
      </c>
      <c r="BK844" s="195">
        <f>SUM(BK845:BK847)</f>
        <v>0</v>
      </c>
    </row>
    <row r="845" s="2" customFormat="1" ht="16.5" customHeight="1">
      <c r="A845" s="38"/>
      <c r="B845" s="39"/>
      <c r="C845" s="198" t="s">
        <v>1516</v>
      </c>
      <c r="D845" s="198" t="s">
        <v>131</v>
      </c>
      <c r="E845" s="199" t="s">
        <v>1517</v>
      </c>
      <c r="F845" s="200" t="s">
        <v>1515</v>
      </c>
      <c r="G845" s="201" t="s">
        <v>1518</v>
      </c>
      <c r="H845" s="202">
        <v>1</v>
      </c>
      <c r="I845" s="203"/>
      <c r="J845" s="204">
        <f>ROUND(I845*H845,2)</f>
        <v>0</v>
      </c>
      <c r="K845" s="205"/>
      <c r="L845" s="44"/>
      <c r="M845" s="206" t="s">
        <v>19</v>
      </c>
      <c r="N845" s="207" t="s">
        <v>43</v>
      </c>
      <c r="O845" s="84"/>
      <c r="P845" s="208">
        <f>O845*H845</f>
        <v>0</v>
      </c>
      <c r="Q845" s="208">
        <v>0</v>
      </c>
      <c r="R845" s="208">
        <f>Q845*H845</f>
        <v>0</v>
      </c>
      <c r="S845" s="208">
        <v>0</v>
      </c>
      <c r="T845" s="209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10" t="s">
        <v>1519</v>
      </c>
      <c r="AT845" s="210" t="s">
        <v>131</v>
      </c>
      <c r="AU845" s="210" t="s">
        <v>79</v>
      </c>
      <c r="AY845" s="17" t="s">
        <v>128</v>
      </c>
      <c r="BE845" s="211">
        <f>IF(N845="základní",J845,0)</f>
        <v>0</v>
      </c>
      <c r="BF845" s="211">
        <f>IF(N845="snížená",J845,0)</f>
        <v>0</v>
      </c>
      <c r="BG845" s="211">
        <f>IF(N845="zákl. přenesená",J845,0)</f>
        <v>0</v>
      </c>
      <c r="BH845" s="211">
        <f>IF(N845="sníž. přenesená",J845,0)</f>
        <v>0</v>
      </c>
      <c r="BI845" s="211">
        <f>IF(N845="nulová",J845,0)</f>
        <v>0</v>
      </c>
      <c r="BJ845" s="17" t="s">
        <v>77</v>
      </c>
      <c r="BK845" s="211">
        <f>ROUND(I845*H845,2)</f>
        <v>0</v>
      </c>
      <c r="BL845" s="17" t="s">
        <v>1519</v>
      </c>
      <c r="BM845" s="210" t="s">
        <v>1520</v>
      </c>
    </row>
    <row r="846" s="2" customFormat="1">
      <c r="A846" s="38"/>
      <c r="B846" s="39"/>
      <c r="C846" s="40"/>
      <c r="D846" s="212" t="s">
        <v>137</v>
      </c>
      <c r="E846" s="40"/>
      <c r="F846" s="213" t="s">
        <v>1521</v>
      </c>
      <c r="G846" s="40"/>
      <c r="H846" s="40"/>
      <c r="I846" s="214"/>
      <c r="J846" s="40"/>
      <c r="K846" s="40"/>
      <c r="L846" s="44"/>
      <c r="M846" s="215"/>
      <c r="N846" s="216"/>
      <c r="O846" s="84"/>
      <c r="P846" s="84"/>
      <c r="Q846" s="84"/>
      <c r="R846" s="84"/>
      <c r="S846" s="84"/>
      <c r="T846" s="85"/>
      <c r="U846" s="38"/>
      <c r="V846" s="38"/>
      <c r="W846" s="38"/>
      <c r="X846" s="38"/>
      <c r="Y846" s="38"/>
      <c r="Z846" s="38"/>
      <c r="AA846" s="38"/>
      <c r="AB846" s="38"/>
      <c r="AC846" s="38"/>
      <c r="AD846" s="38"/>
      <c r="AE846" s="38"/>
      <c r="AT846" s="17" t="s">
        <v>137</v>
      </c>
      <c r="AU846" s="17" t="s">
        <v>79</v>
      </c>
    </row>
    <row r="847" s="2" customFormat="1">
      <c r="A847" s="38"/>
      <c r="B847" s="39"/>
      <c r="C847" s="40"/>
      <c r="D847" s="219" t="s">
        <v>1059</v>
      </c>
      <c r="E847" s="40"/>
      <c r="F847" s="250" t="s">
        <v>1522</v>
      </c>
      <c r="G847" s="40"/>
      <c r="H847" s="40"/>
      <c r="I847" s="214"/>
      <c r="J847" s="40"/>
      <c r="K847" s="40"/>
      <c r="L847" s="44"/>
      <c r="M847" s="215"/>
      <c r="N847" s="216"/>
      <c r="O847" s="84"/>
      <c r="P847" s="84"/>
      <c r="Q847" s="84"/>
      <c r="R847" s="84"/>
      <c r="S847" s="84"/>
      <c r="T847" s="85"/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T847" s="17" t="s">
        <v>1059</v>
      </c>
      <c r="AU847" s="17" t="s">
        <v>79</v>
      </c>
    </row>
    <row r="848" s="12" customFormat="1" ht="22.8" customHeight="1">
      <c r="A848" s="12"/>
      <c r="B848" s="182"/>
      <c r="C848" s="183"/>
      <c r="D848" s="184" t="s">
        <v>71</v>
      </c>
      <c r="E848" s="196" t="s">
        <v>1523</v>
      </c>
      <c r="F848" s="196" t="s">
        <v>1524</v>
      </c>
      <c r="G848" s="183"/>
      <c r="H848" s="183"/>
      <c r="I848" s="186"/>
      <c r="J848" s="197">
        <f>BK848</f>
        <v>0</v>
      </c>
      <c r="K848" s="183"/>
      <c r="L848" s="188"/>
      <c r="M848" s="189"/>
      <c r="N848" s="190"/>
      <c r="O848" s="190"/>
      <c r="P848" s="191">
        <f>SUM(P849:P851)</f>
        <v>0</v>
      </c>
      <c r="Q848" s="190"/>
      <c r="R848" s="191">
        <f>SUM(R849:R851)</f>
        <v>0</v>
      </c>
      <c r="S848" s="190"/>
      <c r="T848" s="192">
        <f>SUM(T849:T851)</f>
        <v>0</v>
      </c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R848" s="193" t="s">
        <v>173</v>
      </c>
      <c r="AT848" s="194" t="s">
        <v>71</v>
      </c>
      <c r="AU848" s="194" t="s">
        <v>77</v>
      </c>
      <c r="AY848" s="193" t="s">
        <v>128</v>
      </c>
      <c r="BK848" s="195">
        <f>SUM(BK849:BK851)</f>
        <v>0</v>
      </c>
    </row>
    <row r="849" s="2" customFormat="1" ht="16.5" customHeight="1">
      <c r="A849" s="38"/>
      <c r="B849" s="39"/>
      <c r="C849" s="198" t="s">
        <v>1525</v>
      </c>
      <c r="D849" s="198" t="s">
        <v>131</v>
      </c>
      <c r="E849" s="199" t="s">
        <v>1526</v>
      </c>
      <c r="F849" s="200" t="s">
        <v>1524</v>
      </c>
      <c r="G849" s="201" t="s">
        <v>1518</v>
      </c>
      <c r="H849" s="202">
        <v>1</v>
      </c>
      <c r="I849" s="203"/>
      <c r="J849" s="204">
        <f>ROUND(I849*H849,2)</f>
        <v>0</v>
      </c>
      <c r="K849" s="205"/>
      <c r="L849" s="44"/>
      <c r="M849" s="206" t="s">
        <v>19</v>
      </c>
      <c r="N849" s="207" t="s">
        <v>43</v>
      </c>
      <c r="O849" s="84"/>
      <c r="P849" s="208">
        <f>O849*H849</f>
        <v>0</v>
      </c>
      <c r="Q849" s="208">
        <v>0</v>
      </c>
      <c r="R849" s="208">
        <f>Q849*H849</f>
        <v>0</v>
      </c>
      <c r="S849" s="208">
        <v>0</v>
      </c>
      <c r="T849" s="209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10" t="s">
        <v>1519</v>
      </c>
      <c r="AT849" s="210" t="s">
        <v>131</v>
      </c>
      <c r="AU849" s="210" t="s">
        <v>79</v>
      </c>
      <c r="AY849" s="17" t="s">
        <v>128</v>
      </c>
      <c r="BE849" s="211">
        <f>IF(N849="základní",J849,0)</f>
        <v>0</v>
      </c>
      <c r="BF849" s="211">
        <f>IF(N849="snížená",J849,0)</f>
        <v>0</v>
      </c>
      <c r="BG849" s="211">
        <f>IF(N849="zákl. přenesená",J849,0)</f>
        <v>0</v>
      </c>
      <c r="BH849" s="211">
        <f>IF(N849="sníž. přenesená",J849,0)</f>
        <v>0</v>
      </c>
      <c r="BI849" s="211">
        <f>IF(N849="nulová",J849,0)</f>
        <v>0</v>
      </c>
      <c r="BJ849" s="17" t="s">
        <v>77</v>
      </c>
      <c r="BK849" s="211">
        <f>ROUND(I849*H849,2)</f>
        <v>0</v>
      </c>
      <c r="BL849" s="17" t="s">
        <v>1519</v>
      </c>
      <c r="BM849" s="210" t="s">
        <v>1527</v>
      </c>
    </row>
    <row r="850" s="2" customFormat="1">
      <c r="A850" s="38"/>
      <c r="B850" s="39"/>
      <c r="C850" s="40"/>
      <c r="D850" s="212" t="s">
        <v>137</v>
      </c>
      <c r="E850" s="40"/>
      <c r="F850" s="213" t="s">
        <v>1528</v>
      </c>
      <c r="G850" s="40"/>
      <c r="H850" s="40"/>
      <c r="I850" s="214"/>
      <c r="J850" s="40"/>
      <c r="K850" s="40"/>
      <c r="L850" s="44"/>
      <c r="M850" s="215"/>
      <c r="N850" s="216"/>
      <c r="O850" s="84"/>
      <c r="P850" s="84"/>
      <c r="Q850" s="84"/>
      <c r="R850" s="84"/>
      <c r="S850" s="84"/>
      <c r="T850" s="85"/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T850" s="17" t="s">
        <v>137</v>
      </c>
      <c r="AU850" s="17" t="s">
        <v>79</v>
      </c>
    </row>
    <row r="851" s="2" customFormat="1">
      <c r="A851" s="38"/>
      <c r="B851" s="39"/>
      <c r="C851" s="40"/>
      <c r="D851" s="219" t="s">
        <v>1059</v>
      </c>
      <c r="E851" s="40"/>
      <c r="F851" s="250" t="s">
        <v>1529</v>
      </c>
      <c r="G851" s="40"/>
      <c r="H851" s="40"/>
      <c r="I851" s="214"/>
      <c r="J851" s="40"/>
      <c r="K851" s="40"/>
      <c r="L851" s="44"/>
      <c r="M851" s="215"/>
      <c r="N851" s="216"/>
      <c r="O851" s="84"/>
      <c r="P851" s="84"/>
      <c r="Q851" s="84"/>
      <c r="R851" s="84"/>
      <c r="S851" s="84"/>
      <c r="T851" s="85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T851" s="17" t="s">
        <v>1059</v>
      </c>
      <c r="AU851" s="17" t="s">
        <v>79</v>
      </c>
    </row>
    <row r="852" s="12" customFormat="1" ht="22.8" customHeight="1">
      <c r="A852" s="12"/>
      <c r="B852" s="182"/>
      <c r="C852" s="183"/>
      <c r="D852" s="184" t="s">
        <v>71</v>
      </c>
      <c r="E852" s="196" t="s">
        <v>1530</v>
      </c>
      <c r="F852" s="196" t="s">
        <v>1531</v>
      </c>
      <c r="G852" s="183"/>
      <c r="H852" s="183"/>
      <c r="I852" s="186"/>
      <c r="J852" s="197">
        <f>BK852</f>
        <v>0</v>
      </c>
      <c r="K852" s="183"/>
      <c r="L852" s="188"/>
      <c r="M852" s="189"/>
      <c r="N852" s="190"/>
      <c r="O852" s="190"/>
      <c r="P852" s="191">
        <f>SUM(P853:P855)</f>
        <v>0</v>
      </c>
      <c r="Q852" s="190"/>
      <c r="R852" s="191">
        <f>SUM(R853:R855)</f>
        <v>0</v>
      </c>
      <c r="S852" s="190"/>
      <c r="T852" s="192">
        <f>SUM(T853:T855)</f>
        <v>0</v>
      </c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R852" s="193" t="s">
        <v>173</v>
      </c>
      <c r="AT852" s="194" t="s">
        <v>71</v>
      </c>
      <c r="AU852" s="194" t="s">
        <v>77</v>
      </c>
      <c r="AY852" s="193" t="s">
        <v>128</v>
      </c>
      <c r="BK852" s="195">
        <f>SUM(BK853:BK855)</f>
        <v>0</v>
      </c>
    </row>
    <row r="853" s="2" customFormat="1" ht="16.5" customHeight="1">
      <c r="A853" s="38"/>
      <c r="B853" s="39"/>
      <c r="C853" s="198" t="s">
        <v>1532</v>
      </c>
      <c r="D853" s="198" t="s">
        <v>131</v>
      </c>
      <c r="E853" s="199" t="s">
        <v>1533</v>
      </c>
      <c r="F853" s="200" t="s">
        <v>1531</v>
      </c>
      <c r="G853" s="201" t="s">
        <v>1518</v>
      </c>
      <c r="H853" s="202">
        <v>1</v>
      </c>
      <c r="I853" s="203"/>
      <c r="J853" s="204">
        <f>ROUND(I853*H853,2)</f>
        <v>0</v>
      </c>
      <c r="K853" s="205"/>
      <c r="L853" s="44"/>
      <c r="M853" s="206" t="s">
        <v>19</v>
      </c>
      <c r="N853" s="207" t="s">
        <v>43</v>
      </c>
      <c r="O853" s="84"/>
      <c r="P853" s="208">
        <f>O853*H853</f>
        <v>0</v>
      </c>
      <c r="Q853" s="208">
        <v>0</v>
      </c>
      <c r="R853" s="208">
        <f>Q853*H853</f>
        <v>0</v>
      </c>
      <c r="S853" s="208">
        <v>0</v>
      </c>
      <c r="T853" s="209">
        <f>S853*H853</f>
        <v>0</v>
      </c>
      <c r="U853" s="38"/>
      <c r="V853" s="38"/>
      <c r="W853" s="38"/>
      <c r="X853" s="38"/>
      <c r="Y853" s="38"/>
      <c r="Z853" s="38"/>
      <c r="AA853" s="38"/>
      <c r="AB853" s="38"/>
      <c r="AC853" s="38"/>
      <c r="AD853" s="38"/>
      <c r="AE853" s="38"/>
      <c r="AR853" s="210" t="s">
        <v>1519</v>
      </c>
      <c r="AT853" s="210" t="s">
        <v>131</v>
      </c>
      <c r="AU853" s="210" t="s">
        <v>79</v>
      </c>
      <c r="AY853" s="17" t="s">
        <v>128</v>
      </c>
      <c r="BE853" s="211">
        <f>IF(N853="základní",J853,0)</f>
        <v>0</v>
      </c>
      <c r="BF853" s="211">
        <f>IF(N853="snížená",J853,0)</f>
        <v>0</v>
      </c>
      <c r="BG853" s="211">
        <f>IF(N853="zákl. přenesená",J853,0)</f>
        <v>0</v>
      </c>
      <c r="BH853" s="211">
        <f>IF(N853="sníž. přenesená",J853,0)</f>
        <v>0</v>
      </c>
      <c r="BI853" s="211">
        <f>IF(N853="nulová",J853,0)</f>
        <v>0</v>
      </c>
      <c r="BJ853" s="17" t="s">
        <v>77</v>
      </c>
      <c r="BK853" s="211">
        <f>ROUND(I853*H853,2)</f>
        <v>0</v>
      </c>
      <c r="BL853" s="17" t="s">
        <v>1519</v>
      </c>
      <c r="BM853" s="210" t="s">
        <v>1534</v>
      </c>
    </row>
    <row r="854" s="2" customFormat="1">
      <c r="A854" s="38"/>
      <c r="B854" s="39"/>
      <c r="C854" s="40"/>
      <c r="D854" s="212" t="s">
        <v>137</v>
      </c>
      <c r="E854" s="40"/>
      <c r="F854" s="213" t="s">
        <v>1535</v>
      </c>
      <c r="G854" s="40"/>
      <c r="H854" s="40"/>
      <c r="I854" s="214"/>
      <c r="J854" s="40"/>
      <c r="K854" s="40"/>
      <c r="L854" s="44"/>
      <c r="M854" s="215"/>
      <c r="N854" s="216"/>
      <c r="O854" s="84"/>
      <c r="P854" s="84"/>
      <c r="Q854" s="84"/>
      <c r="R854" s="84"/>
      <c r="S854" s="84"/>
      <c r="T854" s="85"/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T854" s="17" t="s">
        <v>137</v>
      </c>
      <c r="AU854" s="17" t="s">
        <v>79</v>
      </c>
    </row>
    <row r="855" s="2" customFormat="1">
      <c r="A855" s="38"/>
      <c r="B855" s="39"/>
      <c r="C855" s="40"/>
      <c r="D855" s="219" t="s">
        <v>1059</v>
      </c>
      <c r="E855" s="40"/>
      <c r="F855" s="250" t="s">
        <v>1536</v>
      </c>
      <c r="G855" s="40"/>
      <c r="H855" s="40"/>
      <c r="I855" s="214"/>
      <c r="J855" s="40"/>
      <c r="K855" s="40"/>
      <c r="L855" s="44"/>
      <c r="M855" s="215"/>
      <c r="N855" s="216"/>
      <c r="O855" s="84"/>
      <c r="P855" s="84"/>
      <c r="Q855" s="84"/>
      <c r="R855" s="84"/>
      <c r="S855" s="84"/>
      <c r="T855" s="85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T855" s="17" t="s">
        <v>1059</v>
      </c>
      <c r="AU855" s="17" t="s">
        <v>79</v>
      </c>
    </row>
    <row r="856" s="12" customFormat="1" ht="22.8" customHeight="1">
      <c r="A856" s="12"/>
      <c r="B856" s="182"/>
      <c r="C856" s="183"/>
      <c r="D856" s="184" t="s">
        <v>71</v>
      </c>
      <c r="E856" s="196" t="s">
        <v>1537</v>
      </c>
      <c r="F856" s="196" t="s">
        <v>1538</v>
      </c>
      <c r="G856" s="183"/>
      <c r="H856" s="183"/>
      <c r="I856" s="186"/>
      <c r="J856" s="197">
        <f>BK856</f>
        <v>0</v>
      </c>
      <c r="K856" s="183"/>
      <c r="L856" s="188"/>
      <c r="M856" s="189"/>
      <c r="N856" s="190"/>
      <c r="O856" s="190"/>
      <c r="P856" s="191">
        <f>SUM(P857:P859)</f>
        <v>0</v>
      </c>
      <c r="Q856" s="190"/>
      <c r="R856" s="191">
        <f>SUM(R857:R859)</f>
        <v>0</v>
      </c>
      <c r="S856" s="190"/>
      <c r="T856" s="192">
        <f>SUM(T857:T859)</f>
        <v>0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193" t="s">
        <v>173</v>
      </c>
      <c r="AT856" s="194" t="s">
        <v>71</v>
      </c>
      <c r="AU856" s="194" t="s">
        <v>77</v>
      </c>
      <c r="AY856" s="193" t="s">
        <v>128</v>
      </c>
      <c r="BK856" s="195">
        <f>SUM(BK857:BK859)</f>
        <v>0</v>
      </c>
    </row>
    <row r="857" s="2" customFormat="1" ht="16.5" customHeight="1">
      <c r="A857" s="38"/>
      <c r="B857" s="39"/>
      <c r="C857" s="198" t="s">
        <v>1539</v>
      </c>
      <c r="D857" s="198" t="s">
        <v>131</v>
      </c>
      <c r="E857" s="199" t="s">
        <v>1540</v>
      </c>
      <c r="F857" s="200" t="s">
        <v>1538</v>
      </c>
      <c r="G857" s="201" t="s">
        <v>1518</v>
      </c>
      <c r="H857" s="202">
        <v>1</v>
      </c>
      <c r="I857" s="203"/>
      <c r="J857" s="204">
        <f>ROUND(I857*H857,2)</f>
        <v>0</v>
      </c>
      <c r="K857" s="205"/>
      <c r="L857" s="44"/>
      <c r="M857" s="206" t="s">
        <v>19</v>
      </c>
      <c r="N857" s="207" t="s">
        <v>43</v>
      </c>
      <c r="O857" s="84"/>
      <c r="P857" s="208">
        <f>O857*H857</f>
        <v>0</v>
      </c>
      <c r="Q857" s="208">
        <v>0</v>
      </c>
      <c r="R857" s="208">
        <f>Q857*H857</f>
        <v>0</v>
      </c>
      <c r="S857" s="208">
        <v>0</v>
      </c>
      <c r="T857" s="209">
        <f>S857*H857</f>
        <v>0</v>
      </c>
      <c r="U857" s="38"/>
      <c r="V857" s="38"/>
      <c r="W857" s="38"/>
      <c r="X857" s="38"/>
      <c r="Y857" s="38"/>
      <c r="Z857" s="38"/>
      <c r="AA857" s="38"/>
      <c r="AB857" s="38"/>
      <c r="AC857" s="38"/>
      <c r="AD857" s="38"/>
      <c r="AE857" s="38"/>
      <c r="AR857" s="210" t="s">
        <v>1519</v>
      </c>
      <c r="AT857" s="210" t="s">
        <v>131</v>
      </c>
      <c r="AU857" s="210" t="s">
        <v>79</v>
      </c>
      <c r="AY857" s="17" t="s">
        <v>128</v>
      </c>
      <c r="BE857" s="211">
        <f>IF(N857="základní",J857,0)</f>
        <v>0</v>
      </c>
      <c r="BF857" s="211">
        <f>IF(N857="snížená",J857,0)</f>
        <v>0</v>
      </c>
      <c r="BG857" s="211">
        <f>IF(N857="zákl. přenesená",J857,0)</f>
        <v>0</v>
      </c>
      <c r="BH857" s="211">
        <f>IF(N857="sníž. přenesená",J857,0)</f>
        <v>0</v>
      </c>
      <c r="BI857" s="211">
        <f>IF(N857="nulová",J857,0)</f>
        <v>0</v>
      </c>
      <c r="BJ857" s="17" t="s">
        <v>77</v>
      </c>
      <c r="BK857" s="211">
        <f>ROUND(I857*H857,2)</f>
        <v>0</v>
      </c>
      <c r="BL857" s="17" t="s">
        <v>1519</v>
      </c>
      <c r="BM857" s="210" t="s">
        <v>1541</v>
      </c>
    </row>
    <row r="858" s="2" customFormat="1">
      <c r="A858" s="38"/>
      <c r="B858" s="39"/>
      <c r="C858" s="40"/>
      <c r="D858" s="212" t="s">
        <v>137</v>
      </c>
      <c r="E858" s="40"/>
      <c r="F858" s="213" t="s">
        <v>1542</v>
      </c>
      <c r="G858" s="40"/>
      <c r="H858" s="40"/>
      <c r="I858" s="214"/>
      <c r="J858" s="40"/>
      <c r="K858" s="40"/>
      <c r="L858" s="44"/>
      <c r="M858" s="215"/>
      <c r="N858" s="216"/>
      <c r="O858" s="84"/>
      <c r="P858" s="84"/>
      <c r="Q858" s="84"/>
      <c r="R858" s="84"/>
      <c r="S858" s="84"/>
      <c r="T858" s="85"/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T858" s="17" t="s">
        <v>137</v>
      </c>
      <c r="AU858" s="17" t="s">
        <v>79</v>
      </c>
    </row>
    <row r="859" s="2" customFormat="1">
      <c r="A859" s="38"/>
      <c r="B859" s="39"/>
      <c r="C859" s="40"/>
      <c r="D859" s="219" t="s">
        <v>1059</v>
      </c>
      <c r="E859" s="40"/>
      <c r="F859" s="250" t="s">
        <v>1543</v>
      </c>
      <c r="G859" s="40"/>
      <c r="H859" s="40"/>
      <c r="I859" s="214"/>
      <c r="J859" s="40"/>
      <c r="K859" s="40"/>
      <c r="L859" s="44"/>
      <c r="M859" s="251"/>
      <c r="N859" s="252"/>
      <c r="O859" s="253"/>
      <c r="P859" s="253"/>
      <c r="Q859" s="253"/>
      <c r="R859" s="253"/>
      <c r="S859" s="253"/>
      <c r="T859" s="254"/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T859" s="17" t="s">
        <v>1059</v>
      </c>
      <c r="AU859" s="17" t="s">
        <v>79</v>
      </c>
    </row>
    <row r="860" s="2" customFormat="1" ht="6.96" customHeight="1">
      <c r="A860" s="38"/>
      <c r="B860" s="59"/>
      <c r="C860" s="60"/>
      <c r="D860" s="60"/>
      <c r="E860" s="60"/>
      <c r="F860" s="60"/>
      <c r="G860" s="60"/>
      <c r="H860" s="60"/>
      <c r="I860" s="60"/>
      <c r="J860" s="60"/>
      <c r="K860" s="60"/>
      <c r="L860" s="44"/>
      <c r="M860" s="38"/>
      <c r="O860" s="38"/>
      <c r="P860" s="38"/>
      <c r="Q860" s="38"/>
      <c r="R860" s="38"/>
      <c r="S860" s="38"/>
      <c r="T860" s="38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</row>
  </sheetData>
  <sheetProtection sheet="1" autoFilter="0" formatColumns="0" formatRows="0" objects="1" scenarios="1" spinCount="100000" saltValue="lLyM6n839zSeHawwdm54F3C81fXxel9QLeKiJ49vWaAPvkuxovQJDwWU55rObuT5An09qZHeNEU74g668xUXYQ==" hashValue="/5lSJKzN29bUkTqSwuvAnl4K2c6hdzy2k0DPuJZjF3Gv5t145TM2CupucRcFKeX5c0o/wolPvkLpdbdnfq9Aqg==" algorithmName="SHA-512" password="CDDA"/>
  <autoFilter ref="C100:K859"/>
  <mergeCells count="6">
    <mergeCell ref="E7:H7"/>
    <mergeCell ref="E16:H16"/>
    <mergeCell ref="E25:H25"/>
    <mergeCell ref="E46:H46"/>
    <mergeCell ref="E93:H93"/>
    <mergeCell ref="L2:V2"/>
  </mergeCells>
  <hyperlinks>
    <hyperlink ref="F105" r:id="rId1" display="https://podminky.urs.cz/item/CS_URS_2023_02/317142440"/>
    <hyperlink ref="F110" r:id="rId2" display="https://podminky.urs.cz/item/CS_URS_2023_02/342272245"/>
    <hyperlink ref="F125" r:id="rId3" display="https://podminky.urs.cz/item/CS_URS_2023_02/342291121"/>
    <hyperlink ref="F129" r:id="rId4" display="https://podminky.urs.cz/item/CS_URS_2023_02/411386611"/>
    <hyperlink ref="F133" r:id="rId5" display="https://podminky.urs.cz/item/CS_URS_2023_02/612131101"/>
    <hyperlink ref="F142" r:id="rId6" display="https://podminky.urs.cz/item/CS_URS_2023_02/612142001"/>
    <hyperlink ref="F156" r:id="rId7" display="https://podminky.urs.cz/item/CS_URS_2023_02/612321131"/>
    <hyperlink ref="F171" r:id="rId8" display="https://podminky.urs.cz/item/CS_URS_2023_02/612325422"/>
    <hyperlink ref="F192" r:id="rId9" display="https://podminky.urs.cz/item/CS_URS_2023_02/612331111"/>
    <hyperlink ref="F201" r:id="rId10" display="https://podminky.urs.cz/item/CS_URS_2023_02/619991001"/>
    <hyperlink ref="F207" r:id="rId11" display="https://podminky.urs.cz/item/CS_URS_2023_02/619991011"/>
    <hyperlink ref="F214" r:id="rId12" display="https://podminky.urs.cz/item/CS_URS_2023_02/631311126"/>
    <hyperlink ref="F219" r:id="rId13" display="https://podminky.urs.cz/item/CS_URS_2023_02/631312141"/>
    <hyperlink ref="F222" r:id="rId14" display="https://podminky.urs.cz/item/CS_URS_2023_02/631319173"/>
    <hyperlink ref="F227" r:id="rId15" display="https://podminky.urs.cz/item/CS_URS_2023_02/631362021"/>
    <hyperlink ref="F232" r:id="rId16" display="https://podminky.urs.cz/item/CS_URS_2023_02/642942611"/>
    <hyperlink ref="F238" r:id="rId17" display="https://podminky.urs.cz/item/CS_URS_2023_02/949101111"/>
    <hyperlink ref="F244" r:id="rId18" display="https://podminky.urs.cz/item/CS_URS_2023_02/949101112"/>
    <hyperlink ref="F247" r:id="rId19" display="https://podminky.urs.cz/item/CS_URS_2023_02/952901111"/>
    <hyperlink ref="F255" r:id="rId20" display="https://podminky.urs.cz/item/CS_URS_2023_02/962032230"/>
    <hyperlink ref="F258" r:id="rId21" display="https://podminky.urs.cz/item/CS_URS_2023_02/965042141"/>
    <hyperlink ref="F263" r:id="rId22" display="https://podminky.urs.cz/item/CS_URS_2023_02/967041112"/>
    <hyperlink ref="F266" r:id="rId23" display="https://podminky.urs.cz/item/CS_URS_2023_02/971033131"/>
    <hyperlink ref="F271" r:id="rId24" display="https://podminky.urs.cz/item/CS_URS_2023_02/971033151"/>
    <hyperlink ref="F274" r:id="rId25" display="https://podminky.urs.cz/item/CS_URS_2023_02/973031334"/>
    <hyperlink ref="F277" r:id="rId26" display="https://podminky.urs.cz/item/CS_URS_2023_02/974031132"/>
    <hyperlink ref="F281" r:id="rId27" display="https://podminky.urs.cz/item/CS_URS_2023_02/974031133"/>
    <hyperlink ref="F284" r:id="rId28" display="https://podminky.urs.cz/item/CS_URS_2023_02/974031134"/>
    <hyperlink ref="F287" r:id="rId29" display="https://podminky.urs.cz/item/CS_URS_2023_02/977132111"/>
    <hyperlink ref="F290" r:id="rId30" display="https://podminky.urs.cz/item/CS_URS_2023_02/977151119"/>
    <hyperlink ref="F294" r:id="rId31" display="https://podminky.urs.cz/item/CS_URS_2023_02/977312113"/>
    <hyperlink ref="F297" r:id="rId32" display="https://podminky.urs.cz/item/CS_URS_2023_02/977332111"/>
    <hyperlink ref="F299" r:id="rId33" display="https://podminky.urs.cz/item/CS_URS_2023_02/977332112"/>
    <hyperlink ref="F301" r:id="rId34" display="https://podminky.urs.cz/item/CS_URS_2023_02/978013191"/>
    <hyperlink ref="F310" r:id="rId35" display="https://podminky.urs.cz/item/CS_URS_2023_02/997013211"/>
    <hyperlink ref="F312" r:id="rId36" display="https://podminky.urs.cz/item/CS_URS_2023_02/997013501"/>
    <hyperlink ref="F314" r:id="rId37" display="https://podminky.urs.cz/item/CS_URS_2023_02/997013509"/>
    <hyperlink ref="F317" r:id="rId38" display="https://podminky.urs.cz/item/CS_URS_2023_02/997013609"/>
    <hyperlink ref="F320" r:id="rId39" display="https://podminky.urs.cz/item/CS_URS_2023_02/998018001"/>
    <hyperlink ref="F324" r:id="rId40" display="https://podminky.urs.cz/item/CS_URS_2023_02/713411141"/>
    <hyperlink ref="F329" r:id="rId41" display="https://podminky.urs.cz/item/CS_URS_2023_02/998713101"/>
    <hyperlink ref="F331" r:id="rId42" display="https://podminky.urs.cz/item/CS_URS_2023_02/998713181"/>
    <hyperlink ref="F334" r:id="rId43" display="https://podminky.urs.cz/item/CS_URS_2023_02/721171906"/>
    <hyperlink ref="F336" r:id="rId44" display="https://podminky.urs.cz/item/CS_URS_2023_02/721174004"/>
    <hyperlink ref="F338" r:id="rId45" display="https://podminky.urs.cz/item/CS_URS_2023_02/721174005"/>
    <hyperlink ref="F340" r:id="rId46" display="https://podminky.urs.cz/item/CS_URS_2023_02/721174043"/>
    <hyperlink ref="F342" r:id="rId47" display="https://podminky.urs.cz/item/CS_URS_2023_02/721194105"/>
    <hyperlink ref="F344" r:id="rId48" display="https://podminky.urs.cz/item/CS_URS_2023_02/721194109"/>
    <hyperlink ref="F346" r:id="rId49" display="https://podminky.urs.cz/item/CS_URS_2023_02/721290111"/>
    <hyperlink ref="F348" r:id="rId50" display="https://podminky.urs.cz/item/CS_URS_2023_02/998721101"/>
    <hyperlink ref="F350" r:id="rId51" display="https://podminky.urs.cz/item/CS_URS_2023_02/998721181"/>
    <hyperlink ref="F353" r:id="rId52" display="https://podminky.urs.cz/item/CS_URS_2023_02/722171933"/>
    <hyperlink ref="F356" r:id="rId53" display="https://podminky.urs.cz/item/CS_URS_2023_02/722174002"/>
    <hyperlink ref="F358" r:id="rId54" display="https://podminky.urs.cz/item/CS_URS_2023_02/722174003"/>
    <hyperlink ref="F360" r:id="rId55" display="https://podminky.urs.cz/item/CS_URS_2023_02/722174022"/>
    <hyperlink ref="F362" r:id="rId56" display="https://podminky.urs.cz/item/CS_URS_2023_02/722181211"/>
    <hyperlink ref="F364" r:id="rId57" display="https://podminky.urs.cz/item/CS_URS_2023_02/722181212"/>
    <hyperlink ref="F366" r:id="rId58" display="https://podminky.urs.cz/item/CS_URS_2023_02/722181221"/>
    <hyperlink ref="F368" r:id="rId59" display="https://podminky.urs.cz/item/CS_URS_2023_02/722190401"/>
    <hyperlink ref="F370" r:id="rId60" display="https://podminky.urs.cz/item/CS_URS_2023_02/722190901"/>
    <hyperlink ref="F372" r:id="rId61" display="https://podminky.urs.cz/item/CS_URS_2023_02/722231211"/>
    <hyperlink ref="F374" r:id="rId62" display="https://podminky.urs.cz/item/CS_URS_2023_02/722231222"/>
    <hyperlink ref="F376" r:id="rId63" display="https://podminky.urs.cz/item/CS_URS_2023_02/722234264"/>
    <hyperlink ref="F378" r:id="rId64" display="https://podminky.urs.cz/item/CS_URS_2023_02/722240101"/>
    <hyperlink ref="F380" r:id="rId65" display="https://podminky.urs.cz/item/CS_URS_2023_02/722240102"/>
    <hyperlink ref="F382" r:id="rId66" display="https://podminky.urs.cz/item/CS_URS_2023_02/722270102"/>
    <hyperlink ref="F384" r:id="rId67" display="https://podminky.urs.cz/item/CS_URS_2023_02/722290234"/>
    <hyperlink ref="F386" r:id="rId68" display="https://podminky.urs.cz/item/CS_URS_2023_02/722290246"/>
    <hyperlink ref="F388" r:id="rId69" display="https://podminky.urs.cz/item/CS_URS_2023_02/998722101"/>
    <hyperlink ref="F390" r:id="rId70" display="https://podminky.urs.cz/item/CS_URS_2023_02/998722181"/>
    <hyperlink ref="F393" r:id="rId71" display="https://podminky.urs.cz/item/CS_URS_2023_02/725112182"/>
    <hyperlink ref="F395" r:id="rId72" display="https://podminky.urs.cz/item/CS_URS_2023_02/725211602"/>
    <hyperlink ref="F397" r:id="rId73" display="https://podminky.urs.cz/item/CS_URS_2023_02/725241141"/>
    <hyperlink ref="F399" r:id="rId74" display="https://podminky.urs.cz/item/CS_URS_2023_02/725244812"/>
    <hyperlink ref="F401" r:id="rId75" display="https://podminky.urs.cz/item/CS_URS_2023_02/725331111"/>
    <hyperlink ref="F403" r:id="rId76" display="https://podminky.urs.cz/item/CS_URS_2023_02/725532120"/>
    <hyperlink ref="F405" r:id="rId77" display="https://podminky.urs.cz/item/CS_URS_2023_02/725813111"/>
    <hyperlink ref="F407" r:id="rId78" display="https://podminky.urs.cz/item/CS_URS_2023_02/725821312"/>
    <hyperlink ref="F409" r:id="rId79" display="https://podminky.urs.cz/item/CS_URS_2023_02/725822611"/>
    <hyperlink ref="F411" r:id="rId80" display="https://podminky.urs.cz/item/CS_URS_2023_02/725841312"/>
    <hyperlink ref="F413" r:id="rId81" display="https://podminky.urs.cz/item/CS_URS_2023_02/725980123"/>
    <hyperlink ref="F415" r:id="rId82" display="https://podminky.urs.cz/item/CS_URS_2023_02/998725101"/>
    <hyperlink ref="F417" r:id="rId83" display="https://podminky.urs.cz/item/CS_URS_2023_02/998725181"/>
    <hyperlink ref="F421" r:id="rId84" display="https://podminky.urs.cz/item/CS_URS_2023_02/998731101"/>
    <hyperlink ref="F423" r:id="rId85" display="https://podminky.urs.cz/item/CS_URS_2023_02/998731181"/>
    <hyperlink ref="F426" r:id="rId86" display="https://podminky.urs.cz/item/CS_URS_2023_02/733223102"/>
    <hyperlink ref="F428" r:id="rId87" display="https://podminky.urs.cz/item/CS_URS_2023_02/733223103"/>
    <hyperlink ref="F430" r:id="rId88" display="https://podminky.urs.cz/item/CS_URS_2023_02/733223104"/>
    <hyperlink ref="F432" r:id="rId89" display="https://podminky.urs.cz/item/CS_URS_2023_02/733231112"/>
    <hyperlink ref="F434" r:id="rId90" display="https://podminky.urs.cz/item/CS_URS_2023_02/733231113"/>
    <hyperlink ref="F436" r:id="rId91" display="https://podminky.urs.cz/item/CS_URS_2023_02/733291101"/>
    <hyperlink ref="F438" r:id="rId92" display="https://podminky.urs.cz/item/CS_URS_2023_02/733291904"/>
    <hyperlink ref="F440" r:id="rId93" display="https://podminky.urs.cz/item/CS_URS_2023_02/733811231"/>
    <hyperlink ref="F442" r:id="rId94" display="https://podminky.urs.cz/item/CS_URS_2023_02/998733102"/>
    <hyperlink ref="F444" r:id="rId95" display="https://podminky.urs.cz/item/CS_URS_2023_02/998733181"/>
    <hyperlink ref="F447" r:id="rId96" display="https://podminky.urs.cz/item/CS_URS_2023_02/734221682"/>
    <hyperlink ref="F449" r:id="rId97" display="https://podminky.urs.cz/item/CS_URS_2023_02/734261402"/>
    <hyperlink ref="F451" r:id="rId98" display="https://podminky.urs.cz/item/CS_URS_2023_02/734291122"/>
    <hyperlink ref="F453" r:id="rId99" display="https://podminky.urs.cz/item/CS_URS_2023_02/734292713"/>
    <hyperlink ref="F455" r:id="rId100" display="https://podminky.urs.cz/item/CS_URS_2023_02/998734101"/>
    <hyperlink ref="F457" r:id="rId101" display="https://podminky.urs.cz/item/CS_URS_2023_02/998734181"/>
    <hyperlink ref="F460" r:id="rId102" display="https://podminky.urs.cz/item/CS_URS_2023_02/735152656"/>
    <hyperlink ref="F462" r:id="rId103" display="https://podminky.urs.cz/item/CS_URS_2023_02/735152660"/>
    <hyperlink ref="F466" r:id="rId104" display="https://podminky.urs.cz/item/CS_URS_2023_02/998735101"/>
    <hyperlink ref="F468" r:id="rId105" display="https://podminky.urs.cz/item/CS_URS_2023_02/998735181"/>
    <hyperlink ref="F471" r:id="rId106" display="https://podminky.urs.cz/item/CS_URS_2023_02/741110511"/>
    <hyperlink ref="F475" r:id="rId107" display="https://podminky.urs.cz/item/CS_URS_2023_02/741112061"/>
    <hyperlink ref="F478" r:id="rId108" display="https://podminky.urs.cz/item/CS_URS_2023_02/741112101"/>
    <hyperlink ref="F481" r:id="rId109" display="https://podminky.urs.cz/item/CS_URS_2023_02/741120401"/>
    <hyperlink ref="F485" r:id="rId110" display="https://podminky.urs.cz/item/CS_URS_2023_02/741122015"/>
    <hyperlink ref="F489" r:id="rId111" display="https://podminky.urs.cz/item/CS_URS_2023_02/741122016"/>
    <hyperlink ref="F493" r:id="rId112" display="https://podminky.urs.cz/item/CS_URS_2023_02/741122024"/>
    <hyperlink ref="F497" r:id="rId113" display="https://podminky.urs.cz/item/CS_URS_2023_02/741122031"/>
    <hyperlink ref="F501" r:id="rId114" display="https://podminky.urs.cz/item/CS_URS_2023_02/741122032"/>
    <hyperlink ref="F505" r:id="rId115" display="https://podminky.urs.cz/item/CS_URS_2023_02/741122211"/>
    <hyperlink ref="F509" r:id="rId116" display="https://podminky.urs.cz/item/CS_URS_2023_02/741130001"/>
    <hyperlink ref="F513" r:id="rId117" display="https://podminky.urs.cz/item/CS_URS_2023_02/741130003"/>
    <hyperlink ref="F516" r:id="rId118" display="https://podminky.urs.cz/item/CS_URS_2023_02/741130005"/>
    <hyperlink ref="F519" r:id="rId119" display="https://podminky.urs.cz/item/CS_URS_2023_02/741130021"/>
    <hyperlink ref="F523" r:id="rId120" display="https://podminky.urs.cz/item/CS_URS_2023_02/741130022"/>
    <hyperlink ref="F526" r:id="rId121" display="https://podminky.urs.cz/item/CS_URS_2023_02/741130023"/>
    <hyperlink ref="F529" r:id="rId122" display="https://podminky.urs.cz/item/CS_URS_2023_02/741210001"/>
    <hyperlink ref="F532" r:id="rId123" display="https://podminky.urs.cz/item/CS_URS_2023_02/741310101"/>
    <hyperlink ref="F535" r:id="rId124" display="https://podminky.urs.cz/item/CS_URS_2023_02/741310122"/>
    <hyperlink ref="F538" r:id="rId125" display="https://podminky.urs.cz/item/CS_URS_2023_02/741310126"/>
    <hyperlink ref="F541" r:id="rId126" display="https://podminky.urs.cz/item/CS_URS_2023_01/741310561"/>
    <hyperlink ref="F544" r:id="rId127" display="https://podminky.urs.cz/item/CS_URS_2023_02/741313001"/>
    <hyperlink ref="F547" r:id="rId128" display="https://podminky.urs.cz/item/CS_URS_2023_02/741320101"/>
    <hyperlink ref="F552" r:id="rId129" display="https://podminky.urs.cz/item/CS_URS_2023_02/741320161"/>
    <hyperlink ref="F555" r:id="rId130" display="https://podminky.urs.cz/item/CS_URS_2023_02/741321031"/>
    <hyperlink ref="F558" r:id="rId131" display="https://podminky.urs.cz/item/CS_URS_2023_02/741322142"/>
    <hyperlink ref="F561" r:id="rId132" display="https://podminky.urs.cz/item/CS_URS_2023_02/741330031"/>
    <hyperlink ref="F564" r:id="rId133" display="https://podminky.urs.cz/item/CS_URS_2023_02/741372061"/>
    <hyperlink ref="F572" r:id="rId134" display="https://podminky.urs.cz/item/CS_URS_2023_02/741372062"/>
    <hyperlink ref="F576" r:id="rId135" display="https://podminky.urs.cz/item/CS_URS_2023_02/741410071"/>
    <hyperlink ref="F583" r:id="rId136" display="https://podminky.urs.cz/item/CS_URS_2023_02/741810002"/>
    <hyperlink ref="F585" r:id="rId137" display="https://podminky.urs.cz/item/CS_URS_2023_02/998741101"/>
    <hyperlink ref="F587" r:id="rId138" display="https://podminky.urs.cz/item/CS_URS_2023_02/998741181"/>
    <hyperlink ref="F590" r:id="rId139" display="https://podminky.urs.cz/item/CS_URS_2023_02/751111011"/>
    <hyperlink ref="F594" r:id="rId140" display="https://podminky.urs.cz/item/CS_URS_2023_02/751398011"/>
    <hyperlink ref="F597" r:id="rId141" display="https://podminky.urs.cz/item/CS_URS_2023_02/751525081"/>
    <hyperlink ref="F601" r:id="rId142" display="https://podminky.urs.cz/item/CS_URS_2023_02/751572031"/>
    <hyperlink ref="F603" r:id="rId143" display="https://podminky.urs.cz/item/CS_URS_2023_02/751691111"/>
    <hyperlink ref="F605" r:id="rId144" display="https://podminky.urs.cz/item/CS_URS_2023_02/998751101"/>
    <hyperlink ref="F607" r:id="rId145" display="https://podminky.urs.cz/item/CS_URS_2023_02/998751181"/>
    <hyperlink ref="F613" r:id="rId146" display="https://podminky.urs.cz/item/CS_URS_2023_02/766660001"/>
    <hyperlink ref="F620" r:id="rId147" display="https://podminky.urs.cz/item/CS_URS_2023_02/766660002"/>
    <hyperlink ref="F624" r:id="rId148" display="https://podminky.urs.cz/item/CS_URS_2022_02/766660728"/>
    <hyperlink ref="F634" r:id="rId149" display="https://podminky.urs.cz/item/CS_URS_2022_02/766660729"/>
    <hyperlink ref="F641" r:id="rId150" display="https://podminky.urs.cz/item/CS_URS_2023_02/766660731"/>
    <hyperlink ref="F647" r:id="rId151" display="https://podminky.urs.cz/item/CS_URS_2023_02/766660733"/>
    <hyperlink ref="F654" r:id="rId152" display="https://podminky.urs.cz/item/CS_URS_2023_02/998766101"/>
    <hyperlink ref="F656" r:id="rId153" display="https://podminky.urs.cz/item/CS_URS_2023_02/998766181"/>
    <hyperlink ref="F659" r:id="rId154" display="https://podminky.urs.cz/item/CS_URS_2023_02/771111011"/>
    <hyperlink ref="F665" r:id="rId155" display="https://podminky.urs.cz/item/CS_URS_2023_02/771121011"/>
    <hyperlink ref="F667" r:id="rId156" display="https://podminky.urs.cz/item/CS_URS_2023_02/771151011"/>
    <hyperlink ref="F669" r:id="rId157" display="https://podminky.urs.cz/item/CS_URS_2023_02/771161021"/>
    <hyperlink ref="F677" r:id="rId158" display="https://podminky.urs.cz/item/CS_URS_2023_02/771474113"/>
    <hyperlink ref="F682" r:id="rId159" display="https://podminky.urs.cz/item/CS_URS_2023_02/771559191"/>
    <hyperlink ref="F688" r:id="rId160" display="https://podminky.urs.cz/item/CS_URS_2023_02/771574416"/>
    <hyperlink ref="F696" r:id="rId161" display="https://podminky.urs.cz/item/CS_URS_2023_02/771591112"/>
    <hyperlink ref="F700" r:id="rId162" display="https://podminky.urs.cz/item/CS_URS_2023_02/771591241"/>
    <hyperlink ref="F704" r:id="rId163" display="https://podminky.urs.cz/item/CS_URS_2023_02/771591251"/>
    <hyperlink ref="F706" r:id="rId164" display="https://podminky.urs.cz/item/CS_URS_2023_02/771591264"/>
    <hyperlink ref="F710" r:id="rId165" display="https://podminky.urs.cz/item/CS_URS_2023_02/771592011"/>
    <hyperlink ref="F713" r:id="rId166" display="https://podminky.urs.cz/item/CS_URS_2023_02/998771101"/>
    <hyperlink ref="F715" r:id="rId167" display="https://podminky.urs.cz/item/CS_URS_2023_02/998771181"/>
    <hyperlink ref="F718" r:id="rId168" display="https://podminky.urs.cz/item/CS_URS_2023_02/781111011"/>
    <hyperlink ref="F726" r:id="rId169" display="https://podminky.urs.cz/item/CS_URS_2023_02/781121011"/>
    <hyperlink ref="F728" r:id="rId170" display="https://podminky.urs.cz/item/CS_URS_2023_02/781131112"/>
    <hyperlink ref="F736" r:id="rId171" display="https://podminky.urs.cz/item/CS_URS_2023_02/781474113"/>
    <hyperlink ref="F746" r:id="rId172" display="https://podminky.urs.cz/item/CS_URS_2023_02/781495141"/>
    <hyperlink ref="F750" r:id="rId173" display="https://podminky.urs.cz/item/CS_URS_2023_02/781495211"/>
    <hyperlink ref="F752" r:id="rId174" display="https://podminky.urs.cz/item/CS_URS_2023_02/998781101"/>
    <hyperlink ref="F754" r:id="rId175" display="https://podminky.urs.cz/item/CS_URS_2023_02/998781181"/>
    <hyperlink ref="F757" r:id="rId176" display="https://podminky.urs.cz/item/CS_URS_2023_02/783301313"/>
    <hyperlink ref="F763" r:id="rId177" display="https://podminky.urs.cz/item/CS_URS_2023_02/783301401"/>
    <hyperlink ref="F765" r:id="rId178" display="https://podminky.urs.cz/item/CS_URS_2023_02/783314201"/>
    <hyperlink ref="F767" r:id="rId179" display="https://podminky.urs.cz/item/CS_URS_2023_02/783317101"/>
    <hyperlink ref="F770" r:id="rId180" display="https://podminky.urs.cz/item/CS_URS_2023_02/784111001"/>
    <hyperlink ref="F772" r:id="rId181" display="https://podminky.urs.cz/item/CS_URS_2023_02/784111003"/>
    <hyperlink ref="F774" r:id="rId182" display="https://podminky.urs.cz/item/CS_URS_2023_02/784111011"/>
    <hyperlink ref="F788" r:id="rId183" display="https://podminky.urs.cz/item/CS_URS_2023_02/784121001"/>
    <hyperlink ref="F806" r:id="rId184" display="https://podminky.urs.cz/item/CS_URS_2023_02/784121003"/>
    <hyperlink ref="F813" r:id="rId185" display="https://podminky.urs.cz/item/CS_URS_2023_02/784121011"/>
    <hyperlink ref="F815" r:id="rId186" display="https://podminky.urs.cz/item/CS_URS_2023_02/784121013"/>
    <hyperlink ref="F817" r:id="rId187" display="https://podminky.urs.cz/item/CS_URS_2023_02/784181001"/>
    <hyperlink ref="F819" r:id="rId188" display="https://podminky.urs.cz/item/CS_URS_2023_02/784181003"/>
    <hyperlink ref="F821" r:id="rId189" display="https://podminky.urs.cz/item/CS_URS_2023_02/784221101"/>
    <hyperlink ref="F838" r:id="rId190" display="https://podminky.urs.cz/item/CS_URS_2023_02/784221103"/>
    <hyperlink ref="F846" r:id="rId191" display="https://podminky.urs.cz/item/CS_URS_2023_01/030001000"/>
    <hyperlink ref="F850" r:id="rId192" display="https://podminky.urs.cz/item/CS_URS_2023_01/040001000"/>
    <hyperlink ref="F854" r:id="rId193" display="https://podminky.urs.cz/item/CS_URS_2023_01/060001000"/>
    <hyperlink ref="F858" r:id="rId194" display="https://podminky.urs.cz/item/CS_URS_2023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5" customFormat="1" ht="45" customHeight="1">
      <c r="B3" s="259"/>
      <c r="C3" s="260" t="s">
        <v>1544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1545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1546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1547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1548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1549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1550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1551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1552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1553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1554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76</v>
      </c>
      <c r="F18" s="266" t="s">
        <v>1555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1556</v>
      </c>
      <c r="F19" s="266" t="s">
        <v>1557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1558</v>
      </c>
      <c r="F20" s="266" t="s">
        <v>1559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1560</v>
      </c>
      <c r="F21" s="266" t="s">
        <v>1561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1562</v>
      </c>
      <c r="F22" s="266" t="s">
        <v>1563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1564</v>
      </c>
      <c r="F23" s="266" t="s">
        <v>1565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1566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1567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1568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1569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1570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1571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1572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1573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1574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114</v>
      </c>
      <c r="F36" s="266"/>
      <c r="G36" s="266" t="s">
        <v>1575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1576</v>
      </c>
      <c r="F37" s="266"/>
      <c r="G37" s="266" t="s">
        <v>1577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53</v>
      </c>
      <c r="F38" s="266"/>
      <c r="G38" s="266" t="s">
        <v>1578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54</v>
      </c>
      <c r="F39" s="266"/>
      <c r="G39" s="266" t="s">
        <v>1579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115</v>
      </c>
      <c r="F40" s="266"/>
      <c r="G40" s="266" t="s">
        <v>1580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116</v>
      </c>
      <c r="F41" s="266"/>
      <c r="G41" s="266" t="s">
        <v>1581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1582</v>
      </c>
      <c r="F42" s="266"/>
      <c r="G42" s="266" t="s">
        <v>1583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1584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1585</v>
      </c>
      <c r="F44" s="266"/>
      <c r="G44" s="266" t="s">
        <v>1586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118</v>
      </c>
      <c r="F45" s="266"/>
      <c r="G45" s="266" t="s">
        <v>1587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1588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1589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1590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1591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1592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1593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1594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1595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1596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1597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1598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1599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1600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1601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1602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1603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1604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1605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1606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1607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1608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1609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1610</v>
      </c>
      <c r="D76" s="284"/>
      <c r="E76" s="284"/>
      <c r="F76" s="284" t="s">
        <v>1611</v>
      </c>
      <c r="G76" s="285"/>
      <c r="H76" s="284" t="s">
        <v>54</v>
      </c>
      <c r="I76" s="284" t="s">
        <v>57</v>
      </c>
      <c r="J76" s="284" t="s">
        <v>1612</v>
      </c>
      <c r="K76" s="283"/>
    </row>
    <row r="77" s="1" customFormat="1" ht="17.25" customHeight="1">
      <c r="B77" s="281"/>
      <c r="C77" s="286" t="s">
        <v>1613</v>
      </c>
      <c r="D77" s="286"/>
      <c r="E77" s="286"/>
      <c r="F77" s="287" t="s">
        <v>1614</v>
      </c>
      <c r="G77" s="288"/>
      <c r="H77" s="286"/>
      <c r="I77" s="286"/>
      <c r="J77" s="286" t="s">
        <v>1615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53</v>
      </c>
      <c r="D79" s="291"/>
      <c r="E79" s="291"/>
      <c r="F79" s="292" t="s">
        <v>1616</v>
      </c>
      <c r="G79" s="293"/>
      <c r="H79" s="269" t="s">
        <v>1617</v>
      </c>
      <c r="I79" s="269" t="s">
        <v>1618</v>
      </c>
      <c r="J79" s="269">
        <v>20</v>
      </c>
      <c r="K79" s="283"/>
    </row>
    <row r="80" s="1" customFormat="1" ht="15" customHeight="1">
      <c r="B80" s="281"/>
      <c r="C80" s="269" t="s">
        <v>1619</v>
      </c>
      <c r="D80" s="269"/>
      <c r="E80" s="269"/>
      <c r="F80" s="292" t="s">
        <v>1616</v>
      </c>
      <c r="G80" s="293"/>
      <c r="H80" s="269" t="s">
        <v>1620</v>
      </c>
      <c r="I80" s="269" t="s">
        <v>1618</v>
      </c>
      <c r="J80" s="269">
        <v>120</v>
      </c>
      <c r="K80" s="283"/>
    </row>
    <row r="81" s="1" customFormat="1" ht="15" customHeight="1">
      <c r="B81" s="294"/>
      <c r="C81" s="269" t="s">
        <v>1621</v>
      </c>
      <c r="D81" s="269"/>
      <c r="E81" s="269"/>
      <c r="F81" s="292" t="s">
        <v>1622</v>
      </c>
      <c r="G81" s="293"/>
      <c r="H81" s="269" t="s">
        <v>1623</v>
      </c>
      <c r="I81" s="269" t="s">
        <v>1618</v>
      </c>
      <c r="J81" s="269">
        <v>50</v>
      </c>
      <c r="K81" s="283"/>
    </row>
    <row r="82" s="1" customFormat="1" ht="15" customHeight="1">
      <c r="B82" s="294"/>
      <c r="C82" s="269" t="s">
        <v>1624</v>
      </c>
      <c r="D82" s="269"/>
      <c r="E82" s="269"/>
      <c r="F82" s="292" t="s">
        <v>1616</v>
      </c>
      <c r="G82" s="293"/>
      <c r="H82" s="269" t="s">
        <v>1625</v>
      </c>
      <c r="I82" s="269" t="s">
        <v>1626</v>
      </c>
      <c r="J82" s="269"/>
      <c r="K82" s="283"/>
    </row>
    <row r="83" s="1" customFormat="1" ht="15" customHeight="1">
      <c r="B83" s="294"/>
      <c r="C83" s="295" t="s">
        <v>1627</v>
      </c>
      <c r="D83" s="295"/>
      <c r="E83" s="295"/>
      <c r="F83" s="296" t="s">
        <v>1622</v>
      </c>
      <c r="G83" s="295"/>
      <c r="H83" s="295" t="s">
        <v>1628</v>
      </c>
      <c r="I83" s="295" t="s">
        <v>1618</v>
      </c>
      <c r="J83" s="295">
        <v>15</v>
      </c>
      <c r="K83" s="283"/>
    </row>
    <row r="84" s="1" customFormat="1" ht="15" customHeight="1">
      <c r="B84" s="294"/>
      <c r="C84" s="295" t="s">
        <v>1629</v>
      </c>
      <c r="D84" s="295"/>
      <c r="E84" s="295"/>
      <c r="F84" s="296" t="s">
        <v>1622</v>
      </c>
      <c r="G84" s="295"/>
      <c r="H84" s="295" t="s">
        <v>1630</v>
      </c>
      <c r="I84" s="295" t="s">
        <v>1618</v>
      </c>
      <c r="J84" s="295">
        <v>15</v>
      </c>
      <c r="K84" s="283"/>
    </row>
    <row r="85" s="1" customFormat="1" ht="15" customHeight="1">
      <c r="B85" s="294"/>
      <c r="C85" s="295" t="s">
        <v>1631</v>
      </c>
      <c r="D85" s="295"/>
      <c r="E85" s="295"/>
      <c r="F85" s="296" t="s">
        <v>1622</v>
      </c>
      <c r="G85" s="295"/>
      <c r="H85" s="295" t="s">
        <v>1632</v>
      </c>
      <c r="I85" s="295" t="s">
        <v>1618</v>
      </c>
      <c r="J85" s="295">
        <v>20</v>
      </c>
      <c r="K85" s="283"/>
    </row>
    <row r="86" s="1" customFormat="1" ht="15" customHeight="1">
      <c r="B86" s="294"/>
      <c r="C86" s="295" t="s">
        <v>1633</v>
      </c>
      <c r="D86" s="295"/>
      <c r="E86" s="295"/>
      <c r="F86" s="296" t="s">
        <v>1622</v>
      </c>
      <c r="G86" s="295"/>
      <c r="H86" s="295" t="s">
        <v>1634</v>
      </c>
      <c r="I86" s="295" t="s">
        <v>1618</v>
      </c>
      <c r="J86" s="295">
        <v>20</v>
      </c>
      <c r="K86" s="283"/>
    </row>
    <row r="87" s="1" customFormat="1" ht="15" customHeight="1">
      <c r="B87" s="294"/>
      <c r="C87" s="269" t="s">
        <v>1635</v>
      </c>
      <c r="D87" s="269"/>
      <c r="E87" s="269"/>
      <c r="F87" s="292" t="s">
        <v>1622</v>
      </c>
      <c r="G87" s="293"/>
      <c r="H87" s="269" t="s">
        <v>1636</v>
      </c>
      <c r="I87" s="269" t="s">
        <v>1618</v>
      </c>
      <c r="J87" s="269">
        <v>50</v>
      </c>
      <c r="K87" s="283"/>
    </row>
    <row r="88" s="1" customFormat="1" ht="15" customHeight="1">
      <c r="B88" s="294"/>
      <c r="C88" s="269" t="s">
        <v>1637</v>
      </c>
      <c r="D88" s="269"/>
      <c r="E88" s="269"/>
      <c r="F88" s="292" t="s">
        <v>1622</v>
      </c>
      <c r="G88" s="293"/>
      <c r="H88" s="269" t="s">
        <v>1638</v>
      </c>
      <c r="I88" s="269" t="s">
        <v>1618</v>
      </c>
      <c r="J88" s="269">
        <v>20</v>
      </c>
      <c r="K88" s="283"/>
    </row>
    <row r="89" s="1" customFormat="1" ht="15" customHeight="1">
      <c r="B89" s="294"/>
      <c r="C89" s="269" t="s">
        <v>1639</v>
      </c>
      <c r="D89" s="269"/>
      <c r="E89" s="269"/>
      <c r="F89" s="292" t="s">
        <v>1622</v>
      </c>
      <c r="G89" s="293"/>
      <c r="H89" s="269" t="s">
        <v>1640</v>
      </c>
      <c r="I89" s="269" t="s">
        <v>1618</v>
      </c>
      <c r="J89" s="269">
        <v>20</v>
      </c>
      <c r="K89" s="283"/>
    </row>
    <row r="90" s="1" customFormat="1" ht="15" customHeight="1">
      <c r="B90" s="294"/>
      <c r="C90" s="269" t="s">
        <v>1641</v>
      </c>
      <c r="D90" s="269"/>
      <c r="E90" s="269"/>
      <c r="F90" s="292" t="s">
        <v>1622</v>
      </c>
      <c r="G90" s="293"/>
      <c r="H90" s="269" t="s">
        <v>1642</v>
      </c>
      <c r="I90" s="269" t="s">
        <v>1618</v>
      </c>
      <c r="J90" s="269">
        <v>50</v>
      </c>
      <c r="K90" s="283"/>
    </row>
    <row r="91" s="1" customFormat="1" ht="15" customHeight="1">
      <c r="B91" s="294"/>
      <c r="C91" s="269" t="s">
        <v>1643</v>
      </c>
      <c r="D91" s="269"/>
      <c r="E91" s="269"/>
      <c r="F91" s="292" t="s">
        <v>1622</v>
      </c>
      <c r="G91" s="293"/>
      <c r="H91" s="269" t="s">
        <v>1643</v>
      </c>
      <c r="I91" s="269" t="s">
        <v>1618</v>
      </c>
      <c r="J91" s="269">
        <v>50</v>
      </c>
      <c r="K91" s="283"/>
    </row>
    <row r="92" s="1" customFormat="1" ht="15" customHeight="1">
      <c r="B92" s="294"/>
      <c r="C92" s="269" t="s">
        <v>1644</v>
      </c>
      <c r="D92" s="269"/>
      <c r="E92" s="269"/>
      <c r="F92" s="292" t="s">
        <v>1622</v>
      </c>
      <c r="G92" s="293"/>
      <c r="H92" s="269" t="s">
        <v>1645</v>
      </c>
      <c r="I92" s="269" t="s">
        <v>1618</v>
      </c>
      <c r="J92" s="269">
        <v>255</v>
      </c>
      <c r="K92" s="283"/>
    </row>
    <row r="93" s="1" customFormat="1" ht="15" customHeight="1">
      <c r="B93" s="294"/>
      <c r="C93" s="269" t="s">
        <v>1646</v>
      </c>
      <c r="D93" s="269"/>
      <c r="E93" s="269"/>
      <c r="F93" s="292" t="s">
        <v>1616</v>
      </c>
      <c r="G93" s="293"/>
      <c r="H93" s="269" t="s">
        <v>1647</v>
      </c>
      <c r="I93" s="269" t="s">
        <v>1648</v>
      </c>
      <c r="J93" s="269"/>
      <c r="K93" s="283"/>
    </row>
    <row r="94" s="1" customFormat="1" ht="15" customHeight="1">
      <c r="B94" s="294"/>
      <c r="C94" s="269" t="s">
        <v>1649</v>
      </c>
      <c r="D94" s="269"/>
      <c r="E94" s="269"/>
      <c r="F94" s="292" t="s">
        <v>1616</v>
      </c>
      <c r="G94" s="293"/>
      <c r="H94" s="269" t="s">
        <v>1650</v>
      </c>
      <c r="I94" s="269" t="s">
        <v>1651</v>
      </c>
      <c r="J94" s="269"/>
      <c r="K94" s="283"/>
    </row>
    <row r="95" s="1" customFormat="1" ht="15" customHeight="1">
      <c r="B95" s="294"/>
      <c r="C95" s="269" t="s">
        <v>1652</v>
      </c>
      <c r="D95" s="269"/>
      <c r="E95" s="269"/>
      <c r="F95" s="292" t="s">
        <v>1616</v>
      </c>
      <c r="G95" s="293"/>
      <c r="H95" s="269" t="s">
        <v>1652</v>
      </c>
      <c r="I95" s="269" t="s">
        <v>1651</v>
      </c>
      <c r="J95" s="269"/>
      <c r="K95" s="283"/>
    </row>
    <row r="96" s="1" customFormat="1" ht="15" customHeight="1">
      <c r="B96" s="294"/>
      <c r="C96" s="269" t="s">
        <v>38</v>
      </c>
      <c r="D96" s="269"/>
      <c r="E96" s="269"/>
      <c r="F96" s="292" t="s">
        <v>1616</v>
      </c>
      <c r="G96" s="293"/>
      <c r="H96" s="269" t="s">
        <v>1653</v>
      </c>
      <c r="I96" s="269" t="s">
        <v>1651</v>
      </c>
      <c r="J96" s="269"/>
      <c r="K96" s="283"/>
    </row>
    <row r="97" s="1" customFormat="1" ht="15" customHeight="1">
      <c r="B97" s="294"/>
      <c r="C97" s="269" t="s">
        <v>48</v>
      </c>
      <c r="D97" s="269"/>
      <c r="E97" s="269"/>
      <c r="F97" s="292" t="s">
        <v>1616</v>
      </c>
      <c r="G97" s="293"/>
      <c r="H97" s="269" t="s">
        <v>1654</v>
      </c>
      <c r="I97" s="269" t="s">
        <v>1651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1655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1610</v>
      </c>
      <c r="D103" s="284"/>
      <c r="E103" s="284"/>
      <c r="F103" s="284" t="s">
        <v>1611</v>
      </c>
      <c r="G103" s="285"/>
      <c r="H103" s="284" t="s">
        <v>54</v>
      </c>
      <c r="I103" s="284" t="s">
        <v>57</v>
      </c>
      <c r="J103" s="284" t="s">
        <v>1612</v>
      </c>
      <c r="K103" s="283"/>
    </row>
    <row r="104" s="1" customFormat="1" ht="17.25" customHeight="1">
      <c r="B104" s="281"/>
      <c r="C104" s="286" t="s">
        <v>1613</v>
      </c>
      <c r="D104" s="286"/>
      <c r="E104" s="286"/>
      <c r="F104" s="287" t="s">
        <v>1614</v>
      </c>
      <c r="G104" s="288"/>
      <c r="H104" s="286"/>
      <c r="I104" s="286"/>
      <c r="J104" s="286" t="s">
        <v>1615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53</v>
      </c>
      <c r="D106" s="291"/>
      <c r="E106" s="291"/>
      <c r="F106" s="292" t="s">
        <v>1616</v>
      </c>
      <c r="G106" s="269"/>
      <c r="H106" s="269" t="s">
        <v>1656</v>
      </c>
      <c r="I106" s="269" t="s">
        <v>1618</v>
      </c>
      <c r="J106" s="269">
        <v>20</v>
      </c>
      <c r="K106" s="283"/>
    </row>
    <row r="107" s="1" customFormat="1" ht="15" customHeight="1">
      <c r="B107" s="281"/>
      <c r="C107" s="269" t="s">
        <v>1619</v>
      </c>
      <c r="D107" s="269"/>
      <c r="E107" s="269"/>
      <c r="F107" s="292" t="s">
        <v>1616</v>
      </c>
      <c r="G107" s="269"/>
      <c r="H107" s="269" t="s">
        <v>1656</v>
      </c>
      <c r="I107" s="269" t="s">
        <v>1618</v>
      </c>
      <c r="J107" s="269">
        <v>120</v>
      </c>
      <c r="K107" s="283"/>
    </row>
    <row r="108" s="1" customFormat="1" ht="15" customHeight="1">
      <c r="B108" s="294"/>
      <c r="C108" s="269" t="s">
        <v>1621</v>
      </c>
      <c r="D108" s="269"/>
      <c r="E108" s="269"/>
      <c r="F108" s="292" t="s">
        <v>1622</v>
      </c>
      <c r="G108" s="269"/>
      <c r="H108" s="269" t="s">
        <v>1656</v>
      </c>
      <c r="I108" s="269" t="s">
        <v>1618</v>
      </c>
      <c r="J108" s="269">
        <v>50</v>
      </c>
      <c r="K108" s="283"/>
    </row>
    <row r="109" s="1" customFormat="1" ht="15" customHeight="1">
      <c r="B109" s="294"/>
      <c r="C109" s="269" t="s">
        <v>1624</v>
      </c>
      <c r="D109" s="269"/>
      <c r="E109" s="269"/>
      <c r="F109" s="292" t="s">
        <v>1616</v>
      </c>
      <c r="G109" s="269"/>
      <c r="H109" s="269" t="s">
        <v>1656</v>
      </c>
      <c r="I109" s="269" t="s">
        <v>1626</v>
      </c>
      <c r="J109" s="269"/>
      <c r="K109" s="283"/>
    </row>
    <row r="110" s="1" customFormat="1" ht="15" customHeight="1">
      <c r="B110" s="294"/>
      <c r="C110" s="269" t="s">
        <v>1635</v>
      </c>
      <c r="D110" s="269"/>
      <c r="E110" s="269"/>
      <c r="F110" s="292" t="s">
        <v>1622</v>
      </c>
      <c r="G110" s="269"/>
      <c r="H110" s="269" t="s">
        <v>1656</v>
      </c>
      <c r="I110" s="269" t="s">
        <v>1618</v>
      </c>
      <c r="J110" s="269">
        <v>50</v>
      </c>
      <c r="K110" s="283"/>
    </row>
    <row r="111" s="1" customFormat="1" ht="15" customHeight="1">
      <c r="B111" s="294"/>
      <c r="C111" s="269" t="s">
        <v>1643</v>
      </c>
      <c r="D111" s="269"/>
      <c r="E111" s="269"/>
      <c r="F111" s="292" t="s">
        <v>1622</v>
      </c>
      <c r="G111" s="269"/>
      <c r="H111" s="269" t="s">
        <v>1656</v>
      </c>
      <c r="I111" s="269" t="s">
        <v>1618</v>
      </c>
      <c r="J111" s="269">
        <v>50</v>
      </c>
      <c r="K111" s="283"/>
    </row>
    <row r="112" s="1" customFormat="1" ht="15" customHeight="1">
      <c r="B112" s="294"/>
      <c r="C112" s="269" t="s">
        <v>1641</v>
      </c>
      <c r="D112" s="269"/>
      <c r="E112" s="269"/>
      <c r="F112" s="292" t="s">
        <v>1622</v>
      </c>
      <c r="G112" s="269"/>
      <c r="H112" s="269" t="s">
        <v>1656</v>
      </c>
      <c r="I112" s="269" t="s">
        <v>1618</v>
      </c>
      <c r="J112" s="269">
        <v>50</v>
      </c>
      <c r="K112" s="283"/>
    </row>
    <row r="113" s="1" customFormat="1" ht="15" customHeight="1">
      <c r="B113" s="294"/>
      <c r="C113" s="269" t="s">
        <v>53</v>
      </c>
      <c r="D113" s="269"/>
      <c r="E113" s="269"/>
      <c r="F113" s="292" t="s">
        <v>1616</v>
      </c>
      <c r="G113" s="269"/>
      <c r="H113" s="269" t="s">
        <v>1657</v>
      </c>
      <c r="I113" s="269" t="s">
        <v>1618</v>
      </c>
      <c r="J113" s="269">
        <v>20</v>
      </c>
      <c r="K113" s="283"/>
    </row>
    <row r="114" s="1" customFormat="1" ht="15" customHeight="1">
      <c r="B114" s="294"/>
      <c r="C114" s="269" t="s">
        <v>1658</v>
      </c>
      <c r="D114" s="269"/>
      <c r="E114" s="269"/>
      <c r="F114" s="292" t="s">
        <v>1616</v>
      </c>
      <c r="G114" s="269"/>
      <c r="H114" s="269" t="s">
        <v>1659</v>
      </c>
      <c r="I114" s="269" t="s">
        <v>1618</v>
      </c>
      <c r="J114" s="269">
        <v>120</v>
      </c>
      <c r="K114" s="283"/>
    </row>
    <row r="115" s="1" customFormat="1" ht="15" customHeight="1">
      <c r="B115" s="294"/>
      <c r="C115" s="269" t="s">
        <v>38</v>
      </c>
      <c r="D115" s="269"/>
      <c r="E115" s="269"/>
      <c r="F115" s="292" t="s">
        <v>1616</v>
      </c>
      <c r="G115" s="269"/>
      <c r="H115" s="269" t="s">
        <v>1660</v>
      </c>
      <c r="I115" s="269" t="s">
        <v>1651</v>
      </c>
      <c r="J115" s="269"/>
      <c r="K115" s="283"/>
    </row>
    <row r="116" s="1" customFormat="1" ht="15" customHeight="1">
      <c r="B116" s="294"/>
      <c r="C116" s="269" t="s">
        <v>48</v>
      </c>
      <c r="D116" s="269"/>
      <c r="E116" s="269"/>
      <c r="F116" s="292" t="s">
        <v>1616</v>
      </c>
      <c r="G116" s="269"/>
      <c r="H116" s="269" t="s">
        <v>1661</v>
      </c>
      <c r="I116" s="269" t="s">
        <v>1651</v>
      </c>
      <c r="J116" s="269"/>
      <c r="K116" s="283"/>
    </row>
    <row r="117" s="1" customFormat="1" ht="15" customHeight="1">
      <c r="B117" s="294"/>
      <c r="C117" s="269" t="s">
        <v>57</v>
      </c>
      <c r="D117" s="269"/>
      <c r="E117" s="269"/>
      <c r="F117" s="292" t="s">
        <v>1616</v>
      </c>
      <c r="G117" s="269"/>
      <c r="H117" s="269" t="s">
        <v>1662</v>
      </c>
      <c r="I117" s="269" t="s">
        <v>1663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1664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1610</v>
      </c>
      <c r="D123" s="284"/>
      <c r="E123" s="284"/>
      <c r="F123" s="284" t="s">
        <v>1611</v>
      </c>
      <c r="G123" s="285"/>
      <c r="H123" s="284" t="s">
        <v>54</v>
      </c>
      <c r="I123" s="284" t="s">
        <v>57</v>
      </c>
      <c r="J123" s="284" t="s">
        <v>1612</v>
      </c>
      <c r="K123" s="313"/>
    </row>
    <row r="124" s="1" customFormat="1" ht="17.25" customHeight="1">
      <c r="B124" s="312"/>
      <c r="C124" s="286" t="s">
        <v>1613</v>
      </c>
      <c r="D124" s="286"/>
      <c r="E124" s="286"/>
      <c r="F124" s="287" t="s">
        <v>1614</v>
      </c>
      <c r="G124" s="288"/>
      <c r="H124" s="286"/>
      <c r="I124" s="286"/>
      <c r="J124" s="286" t="s">
        <v>1615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1619</v>
      </c>
      <c r="D126" s="291"/>
      <c r="E126" s="291"/>
      <c r="F126" s="292" t="s">
        <v>1616</v>
      </c>
      <c r="G126" s="269"/>
      <c r="H126" s="269" t="s">
        <v>1656</v>
      </c>
      <c r="I126" s="269" t="s">
        <v>1618</v>
      </c>
      <c r="J126" s="269">
        <v>120</v>
      </c>
      <c r="K126" s="317"/>
    </row>
    <row r="127" s="1" customFormat="1" ht="15" customHeight="1">
      <c r="B127" s="314"/>
      <c r="C127" s="269" t="s">
        <v>1665</v>
      </c>
      <c r="D127" s="269"/>
      <c r="E127" s="269"/>
      <c r="F127" s="292" t="s">
        <v>1616</v>
      </c>
      <c r="G127" s="269"/>
      <c r="H127" s="269" t="s">
        <v>1666</v>
      </c>
      <c r="I127" s="269" t="s">
        <v>1618</v>
      </c>
      <c r="J127" s="269" t="s">
        <v>1667</v>
      </c>
      <c r="K127" s="317"/>
    </row>
    <row r="128" s="1" customFormat="1" ht="15" customHeight="1">
      <c r="B128" s="314"/>
      <c r="C128" s="269" t="s">
        <v>1564</v>
      </c>
      <c r="D128" s="269"/>
      <c r="E128" s="269"/>
      <c r="F128" s="292" t="s">
        <v>1616</v>
      </c>
      <c r="G128" s="269"/>
      <c r="H128" s="269" t="s">
        <v>1668</v>
      </c>
      <c r="I128" s="269" t="s">
        <v>1618</v>
      </c>
      <c r="J128" s="269" t="s">
        <v>1667</v>
      </c>
      <c r="K128" s="317"/>
    </row>
    <row r="129" s="1" customFormat="1" ht="15" customHeight="1">
      <c r="B129" s="314"/>
      <c r="C129" s="269" t="s">
        <v>1627</v>
      </c>
      <c r="D129" s="269"/>
      <c r="E129" s="269"/>
      <c r="F129" s="292" t="s">
        <v>1622</v>
      </c>
      <c r="G129" s="269"/>
      <c r="H129" s="269" t="s">
        <v>1628</v>
      </c>
      <c r="I129" s="269" t="s">
        <v>1618</v>
      </c>
      <c r="J129" s="269">
        <v>15</v>
      </c>
      <c r="K129" s="317"/>
    </row>
    <row r="130" s="1" customFormat="1" ht="15" customHeight="1">
      <c r="B130" s="314"/>
      <c r="C130" s="295" t="s">
        <v>1629</v>
      </c>
      <c r="D130" s="295"/>
      <c r="E130" s="295"/>
      <c r="F130" s="296" t="s">
        <v>1622</v>
      </c>
      <c r="G130" s="295"/>
      <c r="H130" s="295" t="s">
        <v>1630</v>
      </c>
      <c r="I130" s="295" t="s">
        <v>1618</v>
      </c>
      <c r="J130" s="295">
        <v>15</v>
      </c>
      <c r="K130" s="317"/>
    </row>
    <row r="131" s="1" customFormat="1" ht="15" customHeight="1">
      <c r="B131" s="314"/>
      <c r="C131" s="295" t="s">
        <v>1631</v>
      </c>
      <c r="D131" s="295"/>
      <c r="E131" s="295"/>
      <c r="F131" s="296" t="s">
        <v>1622</v>
      </c>
      <c r="G131" s="295"/>
      <c r="H131" s="295" t="s">
        <v>1632</v>
      </c>
      <c r="I131" s="295" t="s">
        <v>1618</v>
      </c>
      <c r="J131" s="295">
        <v>20</v>
      </c>
      <c r="K131" s="317"/>
    </row>
    <row r="132" s="1" customFormat="1" ht="15" customHeight="1">
      <c r="B132" s="314"/>
      <c r="C132" s="295" t="s">
        <v>1633</v>
      </c>
      <c r="D132" s="295"/>
      <c r="E132" s="295"/>
      <c r="F132" s="296" t="s">
        <v>1622</v>
      </c>
      <c r="G132" s="295"/>
      <c r="H132" s="295" t="s">
        <v>1634</v>
      </c>
      <c r="I132" s="295" t="s">
        <v>1618</v>
      </c>
      <c r="J132" s="295">
        <v>20</v>
      </c>
      <c r="K132" s="317"/>
    </row>
    <row r="133" s="1" customFormat="1" ht="15" customHeight="1">
      <c r="B133" s="314"/>
      <c r="C133" s="269" t="s">
        <v>1621</v>
      </c>
      <c r="D133" s="269"/>
      <c r="E133" s="269"/>
      <c r="F133" s="292" t="s">
        <v>1622</v>
      </c>
      <c r="G133" s="269"/>
      <c r="H133" s="269" t="s">
        <v>1656</v>
      </c>
      <c r="I133" s="269" t="s">
        <v>1618</v>
      </c>
      <c r="J133" s="269">
        <v>50</v>
      </c>
      <c r="K133" s="317"/>
    </row>
    <row r="134" s="1" customFormat="1" ht="15" customHeight="1">
      <c r="B134" s="314"/>
      <c r="C134" s="269" t="s">
        <v>1635</v>
      </c>
      <c r="D134" s="269"/>
      <c r="E134" s="269"/>
      <c r="F134" s="292" t="s">
        <v>1622</v>
      </c>
      <c r="G134" s="269"/>
      <c r="H134" s="269" t="s">
        <v>1656</v>
      </c>
      <c r="I134" s="269" t="s">
        <v>1618</v>
      </c>
      <c r="J134" s="269">
        <v>50</v>
      </c>
      <c r="K134" s="317"/>
    </row>
    <row r="135" s="1" customFormat="1" ht="15" customHeight="1">
      <c r="B135" s="314"/>
      <c r="C135" s="269" t="s">
        <v>1641</v>
      </c>
      <c r="D135" s="269"/>
      <c r="E135" s="269"/>
      <c r="F135" s="292" t="s">
        <v>1622</v>
      </c>
      <c r="G135" s="269"/>
      <c r="H135" s="269" t="s">
        <v>1656</v>
      </c>
      <c r="I135" s="269" t="s">
        <v>1618</v>
      </c>
      <c r="J135" s="269">
        <v>50</v>
      </c>
      <c r="K135" s="317"/>
    </row>
    <row r="136" s="1" customFormat="1" ht="15" customHeight="1">
      <c r="B136" s="314"/>
      <c r="C136" s="269" t="s">
        <v>1643</v>
      </c>
      <c r="D136" s="269"/>
      <c r="E136" s="269"/>
      <c r="F136" s="292" t="s">
        <v>1622</v>
      </c>
      <c r="G136" s="269"/>
      <c r="H136" s="269" t="s">
        <v>1656</v>
      </c>
      <c r="I136" s="269" t="s">
        <v>1618</v>
      </c>
      <c r="J136" s="269">
        <v>50</v>
      </c>
      <c r="K136" s="317"/>
    </row>
    <row r="137" s="1" customFormat="1" ht="15" customHeight="1">
      <c r="B137" s="314"/>
      <c r="C137" s="269" t="s">
        <v>1644</v>
      </c>
      <c r="D137" s="269"/>
      <c r="E137" s="269"/>
      <c r="F137" s="292" t="s">
        <v>1622</v>
      </c>
      <c r="G137" s="269"/>
      <c r="H137" s="269" t="s">
        <v>1669</v>
      </c>
      <c r="I137" s="269" t="s">
        <v>1618</v>
      </c>
      <c r="J137" s="269">
        <v>255</v>
      </c>
      <c r="K137" s="317"/>
    </row>
    <row r="138" s="1" customFormat="1" ht="15" customHeight="1">
      <c r="B138" s="314"/>
      <c r="C138" s="269" t="s">
        <v>1646</v>
      </c>
      <c r="D138" s="269"/>
      <c r="E138" s="269"/>
      <c r="F138" s="292" t="s">
        <v>1616</v>
      </c>
      <c r="G138" s="269"/>
      <c r="H138" s="269" t="s">
        <v>1670</v>
      </c>
      <c r="I138" s="269" t="s">
        <v>1648</v>
      </c>
      <c r="J138" s="269"/>
      <c r="K138" s="317"/>
    </row>
    <row r="139" s="1" customFormat="1" ht="15" customHeight="1">
      <c r="B139" s="314"/>
      <c r="C139" s="269" t="s">
        <v>1649</v>
      </c>
      <c r="D139" s="269"/>
      <c r="E139" s="269"/>
      <c r="F139" s="292" t="s">
        <v>1616</v>
      </c>
      <c r="G139" s="269"/>
      <c r="H139" s="269" t="s">
        <v>1671</v>
      </c>
      <c r="I139" s="269" t="s">
        <v>1651</v>
      </c>
      <c r="J139" s="269"/>
      <c r="K139" s="317"/>
    </row>
    <row r="140" s="1" customFormat="1" ht="15" customHeight="1">
      <c r="B140" s="314"/>
      <c r="C140" s="269" t="s">
        <v>1652</v>
      </c>
      <c r="D140" s="269"/>
      <c r="E140" s="269"/>
      <c r="F140" s="292" t="s">
        <v>1616</v>
      </c>
      <c r="G140" s="269"/>
      <c r="H140" s="269" t="s">
        <v>1652</v>
      </c>
      <c r="I140" s="269" t="s">
        <v>1651</v>
      </c>
      <c r="J140" s="269"/>
      <c r="K140" s="317"/>
    </row>
    <row r="141" s="1" customFormat="1" ht="15" customHeight="1">
      <c r="B141" s="314"/>
      <c r="C141" s="269" t="s">
        <v>38</v>
      </c>
      <c r="D141" s="269"/>
      <c r="E141" s="269"/>
      <c r="F141" s="292" t="s">
        <v>1616</v>
      </c>
      <c r="G141" s="269"/>
      <c r="H141" s="269" t="s">
        <v>1672</v>
      </c>
      <c r="I141" s="269" t="s">
        <v>1651</v>
      </c>
      <c r="J141" s="269"/>
      <c r="K141" s="317"/>
    </row>
    <row r="142" s="1" customFormat="1" ht="15" customHeight="1">
      <c r="B142" s="314"/>
      <c r="C142" s="269" t="s">
        <v>1673</v>
      </c>
      <c r="D142" s="269"/>
      <c r="E142" s="269"/>
      <c r="F142" s="292" t="s">
        <v>1616</v>
      </c>
      <c r="G142" s="269"/>
      <c r="H142" s="269" t="s">
        <v>1674</v>
      </c>
      <c r="I142" s="269" t="s">
        <v>1651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1675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1610</v>
      </c>
      <c r="D148" s="284"/>
      <c r="E148" s="284"/>
      <c r="F148" s="284" t="s">
        <v>1611</v>
      </c>
      <c r="G148" s="285"/>
      <c r="H148" s="284" t="s">
        <v>54</v>
      </c>
      <c r="I148" s="284" t="s">
        <v>57</v>
      </c>
      <c r="J148" s="284" t="s">
        <v>1612</v>
      </c>
      <c r="K148" s="283"/>
    </row>
    <row r="149" s="1" customFormat="1" ht="17.25" customHeight="1">
      <c r="B149" s="281"/>
      <c r="C149" s="286" t="s">
        <v>1613</v>
      </c>
      <c r="D149" s="286"/>
      <c r="E149" s="286"/>
      <c r="F149" s="287" t="s">
        <v>1614</v>
      </c>
      <c r="G149" s="288"/>
      <c r="H149" s="286"/>
      <c r="I149" s="286"/>
      <c r="J149" s="286" t="s">
        <v>1615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1619</v>
      </c>
      <c r="D151" s="269"/>
      <c r="E151" s="269"/>
      <c r="F151" s="322" t="s">
        <v>1616</v>
      </c>
      <c r="G151" s="269"/>
      <c r="H151" s="321" t="s">
        <v>1656</v>
      </c>
      <c r="I151" s="321" t="s">
        <v>1618</v>
      </c>
      <c r="J151" s="321">
        <v>120</v>
      </c>
      <c r="K151" s="317"/>
    </row>
    <row r="152" s="1" customFormat="1" ht="15" customHeight="1">
      <c r="B152" s="294"/>
      <c r="C152" s="321" t="s">
        <v>1665</v>
      </c>
      <c r="D152" s="269"/>
      <c r="E152" s="269"/>
      <c r="F152" s="322" t="s">
        <v>1616</v>
      </c>
      <c r="G152" s="269"/>
      <c r="H152" s="321" t="s">
        <v>1676</v>
      </c>
      <c r="I152" s="321" t="s">
        <v>1618</v>
      </c>
      <c r="J152" s="321" t="s">
        <v>1667</v>
      </c>
      <c r="K152" s="317"/>
    </row>
    <row r="153" s="1" customFormat="1" ht="15" customHeight="1">
      <c r="B153" s="294"/>
      <c r="C153" s="321" t="s">
        <v>1564</v>
      </c>
      <c r="D153" s="269"/>
      <c r="E153" s="269"/>
      <c r="F153" s="322" t="s">
        <v>1616</v>
      </c>
      <c r="G153" s="269"/>
      <c r="H153" s="321" t="s">
        <v>1677</v>
      </c>
      <c r="I153" s="321" t="s">
        <v>1618</v>
      </c>
      <c r="J153" s="321" t="s">
        <v>1667</v>
      </c>
      <c r="K153" s="317"/>
    </row>
    <row r="154" s="1" customFormat="1" ht="15" customHeight="1">
      <c r="B154" s="294"/>
      <c r="C154" s="321" t="s">
        <v>1621</v>
      </c>
      <c r="D154" s="269"/>
      <c r="E154" s="269"/>
      <c r="F154" s="322" t="s">
        <v>1622</v>
      </c>
      <c r="G154" s="269"/>
      <c r="H154" s="321" t="s">
        <v>1656</v>
      </c>
      <c r="I154" s="321" t="s">
        <v>1618</v>
      </c>
      <c r="J154" s="321">
        <v>50</v>
      </c>
      <c r="K154" s="317"/>
    </row>
    <row r="155" s="1" customFormat="1" ht="15" customHeight="1">
      <c r="B155" s="294"/>
      <c r="C155" s="321" t="s">
        <v>1624</v>
      </c>
      <c r="D155" s="269"/>
      <c r="E155" s="269"/>
      <c r="F155" s="322" t="s">
        <v>1616</v>
      </c>
      <c r="G155" s="269"/>
      <c r="H155" s="321" t="s">
        <v>1656</v>
      </c>
      <c r="I155" s="321" t="s">
        <v>1626</v>
      </c>
      <c r="J155" s="321"/>
      <c r="K155" s="317"/>
    </row>
    <row r="156" s="1" customFormat="1" ht="15" customHeight="1">
      <c r="B156" s="294"/>
      <c r="C156" s="321" t="s">
        <v>1635</v>
      </c>
      <c r="D156" s="269"/>
      <c r="E156" s="269"/>
      <c r="F156" s="322" t="s">
        <v>1622</v>
      </c>
      <c r="G156" s="269"/>
      <c r="H156" s="321" t="s">
        <v>1656</v>
      </c>
      <c r="I156" s="321" t="s">
        <v>1618</v>
      </c>
      <c r="J156" s="321">
        <v>50</v>
      </c>
      <c r="K156" s="317"/>
    </row>
    <row r="157" s="1" customFormat="1" ht="15" customHeight="1">
      <c r="B157" s="294"/>
      <c r="C157" s="321" t="s">
        <v>1643</v>
      </c>
      <c r="D157" s="269"/>
      <c r="E157" s="269"/>
      <c r="F157" s="322" t="s">
        <v>1622</v>
      </c>
      <c r="G157" s="269"/>
      <c r="H157" s="321" t="s">
        <v>1656</v>
      </c>
      <c r="I157" s="321" t="s">
        <v>1618</v>
      </c>
      <c r="J157" s="321">
        <v>50</v>
      </c>
      <c r="K157" s="317"/>
    </row>
    <row r="158" s="1" customFormat="1" ht="15" customHeight="1">
      <c r="B158" s="294"/>
      <c r="C158" s="321" t="s">
        <v>1641</v>
      </c>
      <c r="D158" s="269"/>
      <c r="E158" s="269"/>
      <c r="F158" s="322" t="s">
        <v>1622</v>
      </c>
      <c r="G158" s="269"/>
      <c r="H158" s="321" t="s">
        <v>1656</v>
      </c>
      <c r="I158" s="321" t="s">
        <v>1618</v>
      </c>
      <c r="J158" s="321">
        <v>50</v>
      </c>
      <c r="K158" s="317"/>
    </row>
    <row r="159" s="1" customFormat="1" ht="15" customHeight="1">
      <c r="B159" s="294"/>
      <c r="C159" s="321" t="s">
        <v>82</v>
      </c>
      <c r="D159" s="269"/>
      <c r="E159" s="269"/>
      <c r="F159" s="322" t="s">
        <v>1616</v>
      </c>
      <c r="G159" s="269"/>
      <c r="H159" s="321" t="s">
        <v>1678</v>
      </c>
      <c r="I159" s="321" t="s">
        <v>1618</v>
      </c>
      <c r="J159" s="321" t="s">
        <v>1679</v>
      </c>
      <c r="K159" s="317"/>
    </row>
    <row r="160" s="1" customFormat="1" ht="15" customHeight="1">
      <c r="B160" s="294"/>
      <c r="C160" s="321" t="s">
        <v>1680</v>
      </c>
      <c r="D160" s="269"/>
      <c r="E160" s="269"/>
      <c r="F160" s="322" t="s">
        <v>1616</v>
      </c>
      <c r="G160" s="269"/>
      <c r="H160" s="321" t="s">
        <v>1681</v>
      </c>
      <c r="I160" s="321" t="s">
        <v>1651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1682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1610</v>
      </c>
      <c r="D166" s="284"/>
      <c r="E166" s="284"/>
      <c r="F166" s="284" t="s">
        <v>1611</v>
      </c>
      <c r="G166" s="326"/>
      <c r="H166" s="327" t="s">
        <v>54</v>
      </c>
      <c r="I166" s="327" t="s">
        <v>57</v>
      </c>
      <c r="J166" s="284" t="s">
        <v>1612</v>
      </c>
      <c r="K166" s="261"/>
    </row>
    <row r="167" s="1" customFormat="1" ht="17.25" customHeight="1">
      <c r="B167" s="262"/>
      <c r="C167" s="286" t="s">
        <v>1613</v>
      </c>
      <c r="D167" s="286"/>
      <c r="E167" s="286"/>
      <c r="F167" s="287" t="s">
        <v>1614</v>
      </c>
      <c r="G167" s="328"/>
      <c r="H167" s="329"/>
      <c r="I167" s="329"/>
      <c r="J167" s="286" t="s">
        <v>1615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1619</v>
      </c>
      <c r="D169" s="269"/>
      <c r="E169" s="269"/>
      <c r="F169" s="292" t="s">
        <v>1616</v>
      </c>
      <c r="G169" s="269"/>
      <c r="H169" s="269" t="s">
        <v>1656</v>
      </c>
      <c r="I169" s="269" t="s">
        <v>1618</v>
      </c>
      <c r="J169" s="269">
        <v>120</v>
      </c>
      <c r="K169" s="317"/>
    </row>
    <row r="170" s="1" customFormat="1" ht="15" customHeight="1">
      <c r="B170" s="294"/>
      <c r="C170" s="269" t="s">
        <v>1665</v>
      </c>
      <c r="D170" s="269"/>
      <c r="E170" s="269"/>
      <c r="F170" s="292" t="s">
        <v>1616</v>
      </c>
      <c r="G170" s="269"/>
      <c r="H170" s="269" t="s">
        <v>1666</v>
      </c>
      <c r="I170" s="269" t="s">
        <v>1618</v>
      </c>
      <c r="J170" s="269" t="s">
        <v>1667</v>
      </c>
      <c r="K170" s="317"/>
    </row>
    <row r="171" s="1" customFormat="1" ht="15" customHeight="1">
      <c r="B171" s="294"/>
      <c r="C171" s="269" t="s">
        <v>1564</v>
      </c>
      <c r="D171" s="269"/>
      <c r="E171" s="269"/>
      <c r="F171" s="292" t="s">
        <v>1616</v>
      </c>
      <c r="G171" s="269"/>
      <c r="H171" s="269" t="s">
        <v>1683</v>
      </c>
      <c r="I171" s="269" t="s">
        <v>1618</v>
      </c>
      <c r="J171" s="269" t="s">
        <v>1667</v>
      </c>
      <c r="K171" s="317"/>
    </row>
    <row r="172" s="1" customFormat="1" ht="15" customHeight="1">
      <c r="B172" s="294"/>
      <c r="C172" s="269" t="s">
        <v>1621</v>
      </c>
      <c r="D172" s="269"/>
      <c r="E172" s="269"/>
      <c r="F172" s="292" t="s">
        <v>1622</v>
      </c>
      <c r="G172" s="269"/>
      <c r="H172" s="269" t="s">
        <v>1683</v>
      </c>
      <c r="I172" s="269" t="s">
        <v>1618</v>
      </c>
      <c r="J172" s="269">
        <v>50</v>
      </c>
      <c r="K172" s="317"/>
    </row>
    <row r="173" s="1" customFormat="1" ht="15" customHeight="1">
      <c r="B173" s="294"/>
      <c r="C173" s="269" t="s">
        <v>1624</v>
      </c>
      <c r="D173" s="269"/>
      <c r="E173" s="269"/>
      <c r="F173" s="292" t="s">
        <v>1616</v>
      </c>
      <c r="G173" s="269"/>
      <c r="H173" s="269" t="s">
        <v>1683</v>
      </c>
      <c r="I173" s="269" t="s">
        <v>1626</v>
      </c>
      <c r="J173" s="269"/>
      <c r="K173" s="317"/>
    </row>
    <row r="174" s="1" customFormat="1" ht="15" customHeight="1">
      <c r="B174" s="294"/>
      <c r="C174" s="269" t="s">
        <v>1635</v>
      </c>
      <c r="D174" s="269"/>
      <c r="E174" s="269"/>
      <c r="F174" s="292" t="s">
        <v>1622</v>
      </c>
      <c r="G174" s="269"/>
      <c r="H174" s="269" t="s">
        <v>1683</v>
      </c>
      <c r="I174" s="269" t="s">
        <v>1618</v>
      </c>
      <c r="J174" s="269">
        <v>50</v>
      </c>
      <c r="K174" s="317"/>
    </row>
    <row r="175" s="1" customFormat="1" ht="15" customHeight="1">
      <c r="B175" s="294"/>
      <c r="C175" s="269" t="s">
        <v>1643</v>
      </c>
      <c r="D175" s="269"/>
      <c r="E175" s="269"/>
      <c r="F175" s="292" t="s">
        <v>1622</v>
      </c>
      <c r="G175" s="269"/>
      <c r="H175" s="269" t="s">
        <v>1683</v>
      </c>
      <c r="I175" s="269" t="s">
        <v>1618</v>
      </c>
      <c r="J175" s="269">
        <v>50</v>
      </c>
      <c r="K175" s="317"/>
    </row>
    <row r="176" s="1" customFormat="1" ht="15" customHeight="1">
      <c r="B176" s="294"/>
      <c r="C176" s="269" t="s">
        <v>1641</v>
      </c>
      <c r="D176" s="269"/>
      <c r="E176" s="269"/>
      <c r="F176" s="292" t="s">
        <v>1622</v>
      </c>
      <c r="G176" s="269"/>
      <c r="H176" s="269" t="s">
        <v>1683</v>
      </c>
      <c r="I176" s="269" t="s">
        <v>1618</v>
      </c>
      <c r="J176" s="269">
        <v>50</v>
      </c>
      <c r="K176" s="317"/>
    </row>
    <row r="177" s="1" customFormat="1" ht="15" customHeight="1">
      <c r="B177" s="294"/>
      <c r="C177" s="269" t="s">
        <v>114</v>
      </c>
      <c r="D177" s="269"/>
      <c r="E177" s="269"/>
      <c r="F177" s="292" t="s">
        <v>1616</v>
      </c>
      <c r="G177" s="269"/>
      <c r="H177" s="269" t="s">
        <v>1684</v>
      </c>
      <c r="I177" s="269" t="s">
        <v>1685</v>
      </c>
      <c r="J177" s="269"/>
      <c r="K177" s="317"/>
    </row>
    <row r="178" s="1" customFormat="1" ht="15" customHeight="1">
      <c r="B178" s="294"/>
      <c r="C178" s="269" t="s">
        <v>57</v>
      </c>
      <c r="D178" s="269"/>
      <c r="E178" s="269"/>
      <c r="F178" s="292" t="s">
        <v>1616</v>
      </c>
      <c r="G178" s="269"/>
      <c r="H178" s="269" t="s">
        <v>1686</v>
      </c>
      <c r="I178" s="269" t="s">
        <v>1687</v>
      </c>
      <c r="J178" s="269">
        <v>1</v>
      </c>
      <c r="K178" s="317"/>
    </row>
    <row r="179" s="1" customFormat="1" ht="15" customHeight="1">
      <c r="B179" s="294"/>
      <c r="C179" s="269" t="s">
        <v>53</v>
      </c>
      <c r="D179" s="269"/>
      <c r="E179" s="269"/>
      <c r="F179" s="292" t="s">
        <v>1616</v>
      </c>
      <c r="G179" s="269"/>
      <c r="H179" s="269" t="s">
        <v>1688</v>
      </c>
      <c r="I179" s="269" t="s">
        <v>1618</v>
      </c>
      <c r="J179" s="269">
        <v>20</v>
      </c>
      <c r="K179" s="317"/>
    </row>
    <row r="180" s="1" customFormat="1" ht="15" customHeight="1">
      <c r="B180" s="294"/>
      <c r="C180" s="269" t="s">
        <v>54</v>
      </c>
      <c r="D180" s="269"/>
      <c r="E180" s="269"/>
      <c r="F180" s="292" t="s">
        <v>1616</v>
      </c>
      <c r="G180" s="269"/>
      <c r="H180" s="269" t="s">
        <v>1689</v>
      </c>
      <c r="I180" s="269" t="s">
        <v>1618</v>
      </c>
      <c r="J180" s="269">
        <v>255</v>
      </c>
      <c r="K180" s="317"/>
    </row>
    <row r="181" s="1" customFormat="1" ht="15" customHeight="1">
      <c r="B181" s="294"/>
      <c r="C181" s="269" t="s">
        <v>115</v>
      </c>
      <c r="D181" s="269"/>
      <c r="E181" s="269"/>
      <c r="F181" s="292" t="s">
        <v>1616</v>
      </c>
      <c r="G181" s="269"/>
      <c r="H181" s="269" t="s">
        <v>1580</v>
      </c>
      <c r="I181" s="269" t="s">
        <v>1618</v>
      </c>
      <c r="J181" s="269">
        <v>10</v>
      </c>
      <c r="K181" s="317"/>
    </row>
    <row r="182" s="1" customFormat="1" ht="15" customHeight="1">
      <c r="B182" s="294"/>
      <c r="C182" s="269" t="s">
        <v>116</v>
      </c>
      <c r="D182" s="269"/>
      <c r="E182" s="269"/>
      <c r="F182" s="292" t="s">
        <v>1616</v>
      </c>
      <c r="G182" s="269"/>
      <c r="H182" s="269" t="s">
        <v>1690</v>
      </c>
      <c r="I182" s="269" t="s">
        <v>1651</v>
      </c>
      <c r="J182" s="269"/>
      <c r="K182" s="317"/>
    </row>
    <row r="183" s="1" customFormat="1" ht="15" customHeight="1">
      <c r="B183" s="294"/>
      <c r="C183" s="269" t="s">
        <v>1691</v>
      </c>
      <c r="D183" s="269"/>
      <c r="E183" s="269"/>
      <c r="F183" s="292" t="s">
        <v>1616</v>
      </c>
      <c r="G183" s="269"/>
      <c r="H183" s="269" t="s">
        <v>1692</v>
      </c>
      <c r="I183" s="269" t="s">
        <v>1651</v>
      </c>
      <c r="J183" s="269"/>
      <c r="K183" s="317"/>
    </row>
    <row r="184" s="1" customFormat="1" ht="15" customHeight="1">
      <c r="B184" s="294"/>
      <c r="C184" s="269" t="s">
        <v>1680</v>
      </c>
      <c r="D184" s="269"/>
      <c r="E184" s="269"/>
      <c r="F184" s="292" t="s">
        <v>1616</v>
      </c>
      <c r="G184" s="269"/>
      <c r="H184" s="269" t="s">
        <v>1693</v>
      </c>
      <c r="I184" s="269" t="s">
        <v>1651</v>
      </c>
      <c r="J184" s="269"/>
      <c r="K184" s="317"/>
    </row>
    <row r="185" s="1" customFormat="1" ht="15" customHeight="1">
      <c r="B185" s="294"/>
      <c r="C185" s="269" t="s">
        <v>118</v>
      </c>
      <c r="D185" s="269"/>
      <c r="E185" s="269"/>
      <c r="F185" s="292" t="s">
        <v>1622</v>
      </c>
      <c r="G185" s="269"/>
      <c r="H185" s="269" t="s">
        <v>1694</v>
      </c>
      <c r="I185" s="269" t="s">
        <v>1618</v>
      </c>
      <c r="J185" s="269">
        <v>50</v>
      </c>
      <c r="K185" s="317"/>
    </row>
    <row r="186" s="1" customFormat="1" ht="15" customHeight="1">
      <c r="B186" s="294"/>
      <c r="C186" s="269" t="s">
        <v>1695</v>
      </c>
      <c r="D186" s="269"/>
      <c r="E186" s="269"/>
      <c r="F186" s="292" t="s">
        <v>1622</v>
      </c>
      <c r="G186" s="269"/>
      <c r="H186" s="269" t="s">
        <v>1696</v>
      </c>
      <c r="I186" s="269" t="s">
        <v>1697</v>
      </c>
      <c r="J186" s="269"/>
      <c r="K186" s="317"/>
    </row>
    <row r="187" s="1" customFormat="1" ht="15" customHeight="1">
      <c r="B187" s="294"/>
      <c r="C187" s="269" t="s">
        <v>1698</v>
      </c>
      <c r="D187" s="269"/>
      <c r="E187" s="269"/>
      <c r="F187" s="292" t="s">
        <v>1622</v>
      </c>
      <c r="G187" s="269"/>
      <c r="H187" s="269" t="s">
        <v>1699</v>
      </c>
      <c r="I187" s="269" t="s">
        <v>1697</v>
      </c>
      <c r="J187" s="269"/>
      <c r="K187" s="317"/>
    </row>
    <row r="188" s="1" customFormat="1" ht="15" customHeight="1">
      <c r="B188" s="294"/>
      <c r="C188" s="269" t="s">
        <v>1700</v>
      </c>
      <c r="D188" s="269"/>
      <c r="E188" s="269"/>
      <c r="F188" s="292" t="s">
        <v>1622</v>
      </c>
      <c r="G188" s="269"/>
      <c r="H188" s="269" t="s">
        <v>1701</v>
      </c>
      <c r="I188" s="269" t="s">
        <v>1697</v>
      </c>
      <c r="J188" s="269"/>
      <c r="K188" s="317"/>
    </row>
    <row r="189" s="1" customFormat="1" ht="15" customHeight="1">
      <c r="B189" s="294"/>
      <c r="C189" s="330" t="s">
        <v>1702</v>
      </c>
      <c r="D189" s="269"/>
      <c r="E189" s="269"/>
      <c r="F189" s="292" t="s">
        <v>1622</v>
      </c>
      <c r="G189" s="269"/>
      <c r="H189" s="269" t="s">
        <v>1703</v>
      </c>
      <c r="I189" s="269" t="s">
        <v>1704</v>
      </c>
      <c r="J189" s="331" t="s">
        <v>1705</v>
      </c>
      <c r="K189" s="317"/>
    </row>
    <row r="190" s="1" customFormat="1" ht="15" customHeight="1">
      <c r="B190" s="294"/>
      <c r="C190" s="330" t="s">
        <v>42</v>
      </c>
      <c r="D190" s="269"/>
      <c r="E190" s="269"/>
      <c r="F190" s="292" t="s">
        <v>1616</v>
      </c>
      <c r="G190" s="269"/>
      <c r="H190" s="266" t="s">
        <v>1706</v>
      </c>
      <c r="I190" s="269" t="s">
        <v>1707</v>
      </c>
      <c r="J190" s="269"/>
      <c r="K190" s="317"/>
    </row>
    <row r="191" s="1" customFormat="1" ht="15" customHeight="1">
      <c r="B191" s="294"/>
      <c r="C191" s="330" t="s">
        <v>1708</v>
      </c>
      <c r="D191" s="269"/>
      <c r="E191" s="269"/>
      <c r="F191" s="292" t="s">
        <v>1616</v>
      </c>
      <c r="G191" s="269"/>
      <c r="H191" s="269" t="s">
        <v>1709</v>
      </c>
      <c r="I191" s="269" t="s">
        <v>1651</v>
      </c>
      <c r="J191" s="269"/>
      <c r="K191" s="317"/>
    </row>
    <row r="192" s="1" customFormat="1" ht="15" customHeight="1">
      <c r="B192" s="294"/>
      <c r="C192" s="330" t="s">
        <v>1710</v>
      </c>
      <c r="D192" s="269"/>
      <c r="E192" s="269"/>
      <c r="F192" s="292" t="s">
        <v>1616</v>
      </c>
      <c r="G192" s="269"/>
      <c r="H192" s="269" t="s">
        <v>1711</v>
      </c>
      <c r="I192" s="269" t="s">
        <v>1651</v>
      </c>
      <c r="J192" s="269"/>
      <c r="K192" s="317"/>
    </row>
    <row r="193" s="1" customFormat="1" ht="15" customHeight="1">
      <c r="B193" s="294"/>
      <c r="C193" s="330" t="s">
        <v>1712</v>
      </c>
      <c r="D193" s="269"/>
      <c r="E193" s="269"/>
      <c r="F193" s="292" t="s">
        <v>1622</v>
      </c>
      <c r="G193" s="269"/>
      <c r="H193" s="269" t="s">
        <v>1713</v>
      </c>
      <c r="I193" s="269" t="s">
        <v>1651</v>
      </c>
      <c r="J193" s="269"/>
      <c r="K193" s="317"/>
    </row>
    <row r="194" s="1" customFormat="1" ht="15" customHeight="1">
      <c r="B194" s="323"/>
      <c r="C194" s="332"/>
      <c r="D194" s="303"/>
      <c r="E194" s="303"/>
      <c r="F194" s="303"/>
      <c r="G194" s="303"/>
      <c r="H194" s="303"/>
      <c r="I194" s="303"/>
      <c r="J194" s="303"/>
      <c r="K194" s="324"/>
    </row>
    <row r="195" s="1" customFormat="1" ht="18.75" customHeight="1">
      <c r="B195" s="305"/>
      <c r="C195" s="315"/>
      <c r="D195" s="315"/>
      <c r="E195" s="315"/>
      <c r="F195" s="325"/>
      <c r="G195" s="315"/>
      <c r="H195" s="315"/>
      <c r="I195" s="315"/>
      <c r="J195" s="315"/>
      <c r="K195" s="305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</row>
    <row r="198" s="1" customFormat="1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="1" customFormat="1" ht="21">
      <c r="B199" s="259"/>
      <c r="C199" s="260" t="s">
        <v>1714</v>
      </c>
      <c r="D199" s="260"/>
      <c r="E199" s="260"/>
      <c r="F199" s="260"/>
      <c r="G199" s="260"/>
      <c r="H199" s="260"/>
      <c r="I199" s="260"/>
      <c r="J199" s="260"/>
      <c r="K199" s="261"/>
    </row>
    <row r="200" s="1" customFormat="1" ht="25.5" customHeight="1">
      <c r="B200" s="259"/>
      <c r="C200" s="333" t="s">
        <v>1715</v>
      </c>
      <c r="D200" s="333"/>
      <c r="E200" s="333"/>
      <c r="F200" s="333" t="s">
        <v>1716</v>
      </c>
      <c r="G200" s="334"/>
      <c r="H200" s="333" t="s">
        <v>1717</v>
      </c>
      <c r="I200" s="333"/>
      <c r="J200" s="333"/>
      <c r="K200" s="261"/>
    </row>
    <row r="201" s="1" customFormat="1" ht="5.25" customHeight="1">
      <c r="B201" s="294"/>
      <c r="C201" s="289"/>
      <c r="D201" s="289"/>
      <c r="E201" s="289"/>
      <c r="F201" s="289"/>
      <c r="G201" s="315"/>
      <c r="H201" s="289"/>
      <c r="I201" s="289"/>
      <c r="J201" s="289"/>
      <c r="K201" s="317"/>
    </row>
    <row r="202" s="1" customFormat="1" ht="15" customHeight="1">
      <c r="B202" s="294"/>
      <c r="C202" s="269" t="s">
        <v>1707</v>
      </c>
      <c r="D202" s="269"/>
      <c r="E202" s="269"/>
      <c r="F202" s="292" t="s">
        <v>43</v>
      </c>
      <c r="G202" s="269"/>
      <c r="H202" s="269" t="s">
        <v>1718</v>
      </c>
      <c r="I202" s="269"/>
      <c r="J202" s="269"/>
      <c r="K202" s="317"/>
    </row>
    <row r="203" s="1" customFormat="1" ht="15" customHeight="1">
      <c r="B203" s="294"/>
      <c r="C203" s="269"/>
      <c r="D203" s="269"/>
      <c r="E203" s="269"/>
      <c r="F203" s="292" t="s">
        <v>44</v>
      </c>
      <c r="G203" s="269"/>
      <c r="H203" s="269" t="s">
        <v>1719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47</v>
      </c>
      <c r="G204" s="269"/>
      <c r="H204" s="269" t="s">
        <v>1720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45</v>
      </c>
      <c r="G205" s="269"/>
      <c r="H205" s="269" t="s">
        <v>1721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46</v>
      </c>
      <c r="G206" s="269"/>
      <c r="H206" s="269" t="s">
        <v>1722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/>
      <c r="G207" s="269"/>
      <c r="H207" s="269"/>
      <c r="I207" s="269"/>
      <c r="J207" s="269"/>
      <c r="K207" s="317"/>
    </row>
    <row r="208" s="1" customFormat="1" ht="15" customHeight="1">
      <c r="B208" s="294"/>
      <c r="C208" s="269" t="s">
        <v>1663</v>
      </c>
      <c r="D208" s="269"/>
      <c r="E208" s="269"/>
      <c r="F208" s="292" t="s">
        <v>76</v>
      </c>
      <c r="G208" s="269"/>
      <c r="H208" s="269" t="s">
        <v>1723</v>
      </c>
      <c r="I208" s="269"/>
      <c r="J208" s="269"/>
      <c r="K208" s="317"/>
    </row>
    <row r="209" s="1" customFormat="1" ht="15" customHeight="1">
      <c r="B209" s="294"/>
      <c r="C209" s="269"/>
      <c r="D209" s="269"/>
      <c r="E209" s="269"/>
      <c r="F209" s="292" t="s">
        <v>1558</v>
      </c>
      <c r="G209" s="269"/>
      <c r="H209" s="269" t="s">
        <v>1559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1556</v>
      </c>
      <c r="G210" s="269"/>
      <c r="H210" s="269" t="s">
        <v>1724</v>
      </c>
      <c r="I210" s="269"/>
      <c r="J210" s="269"/>
      <c r="K210" s="317"/>
    </row>
    <row r="211" s="1" customFormat="1" ht="15" customHeight="1">
      <c r="B211" s="335"/>
      <c r="C211" s="269"/>
      <c r="D211" s="269"/>
      <c r="E211" s="269"/>
      <c r="F211" s="292" t="s">
        <v>1560</v>
      </c>
      <c r="G211" s="330"/>
      <c r="H211" s="321" t="s">
        <v>1561</v>
      </c>
      <c r="I211" s="321"/>
      <c r="J211" s="321"/>
      <c r="K211" s="336"/>
    </row>
    <row r="212" s="1" customFormat="1" ht="15" customHeight="1">
      <c r="B212" s="335"/>
      <c r="C212" s="269"/>
      <c r="D212" s="269"/>
      <c r="E212" s="269"/>
      <c r="F212" s="292" t="s">
        <v>1562</v>
      </c>
      <c r="G212" s="330"/>
      <c r="H212" s="321" t="s">
        <v>1725</v>
      </c>
      <c r="I212" s="321"/>
      <c r="J212" s="321"/>
      <c r="K212" s="336"/>
    </row>
    <row r="213" s="1" customFormat="1" ht="15" customHeight="1">
      <c r="B213" s="335"/>
      <c r="C213" s="269"/>
      <c r="D213" s="269"/>
      <c r="E213" s="269"/>
      <c r="F213" s="292"/>
      <c r="G213" s="330"/>
      <c r="H213" s="321"/>
      <c r="I213" s="321"/>
      <c r="J213" s="321"/>
      <c r="K213" s="336"/>
    </row>
    <row r="214" s="1" customFormat="1" ht="15" customHeight="1">
      <c r="B214" s="335"/>
      <c r="C214" s="269" t="s">
        <v>1687</v>
      </c>
      <c r="D214" s="269"/>
      <c r="E214" s="269"/>
      <c r="F214" s="292">
        <v>1</v>
      </c>
      <c r="G214" s="330"/>
      <c r="H214" s="321" t="s">
        <v>1726</v>
      </c>
      <c r="I214" s="321"/>
      <c r="J214" s="321"/>
      <c r="K214" s="336"/>
    </row>
    <row r="215" s="1" customFormat="1" ht="15" customHeight="1">
      <c r="B215" s="335"/>
      <c r="C215" s="269"/>
      <c r="D215" s="269"/>
      <c r="E215" s="269"/>
      <c r="F215" s="292">
        <v>2</v>
      </c>
      <c r="G215" s="330"/>
      <c r="H215" s="321" t="s">
        <v>1727</v>
      </c>
      <c r="I215" s="321"/>
      <c r="J215" s="321"/>
      <c r="K215" s="336"/>
    </row>
    <row r="216" s="1" customFormat="1" ht="15" customHeight="1">
      <c r="B216" s="335"/>
      <c r="C216" s="269"/>
      <c r="D216" s="269"/>
      <c r="E216" s="269"/>
      <c r="F216" s="292">
        <v>3</v>
      </c>
      <c r="G216" s="330"/>
      <c r="H216" s="321" t="s">
        <v>1728</v>
      </c>
      <c r="I216" s="321"/>
      <c r="J216" s="321"/>
      <c r="K216" s="336"/>
    </row>
    <row r="217" s="1" customFormat="1" ht="15" customHeight="1">
      <c r="B217" s="335"/>
      <c r="C217" s="269"/>
      <c r="D217" s="269"/>
      <c r="E217" s="269"/>
      <c r="F217" s="292">
        <v>4</v>
      </c>
      <c r="G217" s="330"/>
      <c r="H217" s="321" t="s">
        <v>1729</v>
      </c>
      <c r="I217" s="321"/>
      <c r="J217" s="321"/>
      <c r="K217" s="336"/>
    </row>
    <row r="218" s="1" customFormat="1" ht="12.75" customHeight="1">
      <c r="B218" s="337"/>
      <c r="C218" s="338"/>
      <c r="D218" s="338"/>
      <c r="E218" s="338"/>
      <c r="F218" s="338"/>
      <c r="G218" s="338"/>
      <c r="H218" s="338"/>
      <c r="I218" s="338"/>
      <c r="J218" s="338"/>
      <c r="K218" s="33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Novotný</dc:creator>
  <cp:lastModifiedBy>Pavel Novotný</cp:lastModifiedBy>
  <dcterms:created xsi:type="dcterms:W3CDTF">2023-10-20T08:23:29Z</dcterms:created>
  <dcterms:modified xsi:type="dcterms:W3CDTF">2023-10-20T08:23:35Z</dcterms:modified>
</cp:coreProperties>
</file>