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C08\Desktop\Soubory k odeslání\"/>
    </mc:Choice>
  </mc:AlternateContent>
  <bookViews>
    <workbookView xWindow="0" yWindow="0" windowWidth="0" windowHeight="0"/>
  </bookViews>
  <sheets>
    <sheet name="Rekapitulace stavby" sheetId="1" r:id="rId1"/>
    <sheet name="SO 01 - Výměna osvětlovac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01 - Výměna osvětlovac...'!$C$128:$K$226</definedName>
    <definedName name="_xlnm.Print_Area" localSheetId="1">'SO 01 - Výměna osvětlovac...'!$C$4:$J$76,'SO 01 - Výměna osvětlovac...'!$C$82:$J$110,'SO 01 - Výměna osvětlovac...'!$C$116:$J$226</definedName>
    <definedName name="_xlnm.Print_Titles" localSheetId="1">'SO 01 - Výměna osvětlovac...'!$128:$128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26"/>
  <c r="BH226"/>
  <c r="BG226"/>
  <c r="BF226"/>
  <c r="T226"/>
  <c r="T225"/>
  <c r="R226"/>
  <c r="R225"/>
  <c r="P226"/>
  <c r="P225"/>
  <c r="BI224"/>
  <c r="BH224"/>
  <c r="BG224"/>
  <c r="BF224"/>
  <c r="T224"/>
  <c r="T223"/>
  <c r="R224"/>
  <c r="R223"/>
  <c r="P224"/>
  <c r="P223"/>
  <c r="BI222"/>
  <c r="BH222"/>
  <c r="BG222"/>
  <c r="BF222"/>
  <c r="T222"/>
  <c r="T221"/>
  <c r="R222"/>
  <c r="R221"/>
  <c r="P222"/>
  <c r="P221"/>
  <c r="BI220"/>
  <c r="BH220"/>
  <c r="BG220"/>
  <c r="BF220"/>
  <c r="T220"/>
  <c r="T219"/>
  <c r="T218"/>
  <c r="R220"/>
  <c r="R219"/>
  <c r="R218"/>
  <c r="P220"/>
  <c r="P219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T165"/>
  <c r="R166"/>
  <c r="R165"/>
  <c r="P166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85"/>
  <c i="1" r="L90"/>
  <c r="AM90"/>
  <c r="AM89"/>
  <c r="L89"/>
  <c r="AM87"/>
  <c r="L87"/>
  <c r="L85"/>
  <c r="L84"/>
  <c i="2" r="J222"/>
  <c r="J216"/>
  <c r="BK213"/>
  <c r="BK209"/>
  <c r="J201"/>
  <c r="BK189"/>
  <c r="BK181"/>
  <c r="BK176"/>
  <c r="J160"/>
  <c r="BK149"/>
  <c r="BK132"/>
  <c r="BK220"/>
  <c r="BK210"/>
  <c r="J203"/>
  <c r="J197"/>
  <c r="J189"/>
  <c r="J181"/>
  <c r="BK175"/>
  <c r="BK166"/>
  <c r="J154"/>
  <c r="J132"/>
  <c r="J220"/>
  <c r="J213"/>
  <c r="J210"/>
  <c r="BK202"/>
  <c r="BK193"/>
  <c r="J184"/>
  <c r="BK171"/>
  <c r="BK154"/>
  <c r="J140"/>
  <c r="J212"/>
  <c r="BK197"/>
  <c r="J193"/>
  <c r="J171"/>
  <c r="J162"/>
  <c r="J149"/>
  <c r="BK135"/>
  <c r="J224"/>
  <c r="BK215"/>
  <c r="J211"/>
  <c r="BK203"/>
  <c r="BK198"/>
  <c r="J186"/>
  <c r="J178"/>
  <c r="J166"/>
  <c r="J151"/>
  <c r="BK137"/>
  <c i="1" r="AS94"/>
  <c i="2" r="BK217"/>
  <c r="BK206"/>
  <c r="BK199"/>
  <c r="J196"/>
  <c r="BK187"/>
  <c r="J180"/>
  <c r="J169"/>
  <c r="BK164"/>
  <c r="BK150"/>
  <c r="BK226"/>
  <c r="J215"/>
  <c r="BK211"/>
  <c r="J206"/>
  <c r="J195"/>
  <c r="BK186"/>
  <c r="J176"/>
  <c r="BK162"/>
  <c r="J150"/>
  <c r="J205"/>
  <c r="J202"/>
  <c r="J194"/>
  <c r="BK173"/>
  <c r="BK169"/>
  <c r="BK160"/>
  <c r="BK146"/>
  <c r="BK205"/>
  <c r="BK183"/>
  <c r="J158"/>
  <c r="J135"/>
  <c r="J209"/>
  <c r="BK201"/>
  <c r="BK195"/>
  <c r="BK178"/>
  <c r="J164"/>
  <c r="BK151"/>
  <c r="J137"/>
  <c r="J226"/>
  <c r="J217"/>
  <c r="BK214"/>
  <c r="BK208"/>
  <c r="J199"/>
  <c r="J183"/>
  <c r="BK180"/>
  <c r="J175"/>
  <c r="BK158"/>
  <c r="BK143"/>
  <c r="BK224"/>
  <c r="BK216"/>
  <c r="J204"/>
  <c r="J198"/>
  <c r="BK192"/>
  <c r="BK184"/>
  <c r="BK179"/>
  <c r="J173"/>
  <c r="J161"/>
  <c r="BK140"/>
  <c r="BK222"/>
  <c r="BK212"/>
  <c r="J208"/>
  <c r="BK194"/>
  <c r="J192"/>
  <c r="J179"/>
  <c r="J170"/>
  <c r="J146"/>
  <c r="J214"/>
  <c r="BK204"/>
  <c r="BK196"/>
  <c r="J187"/>
  <c r="BK170"/>
  <c r="BK161"/>
  <c r="J143"/>
  <c l="1" r="R131"/>
  <c r="P136"/>
  <c r="P159"/>
  <c r="T168"/>
  <c r="BK174"/>
  <c r="J174"/>
  <c r="J104"/>
  <c r="BK131"/>
  <c r="J131"/>
  <c r="J98"/>
  <c r="T131"/>
  <c r="T136"/>
  <c r="T159"/>
  <c r="R168"/>
  <c r="R174"/>
  <c r="P131"/>
  <c r="P130"/>
  <c r="R136"/>
  <c r="R159"/>
  <c r="BK168"/>
  <c r="J168"/>
  <c r="J103"/>
  <c r="P174"/>
  <c r="BK136"/>
  <c r="J136"/>
  <c r="J99"/>
  <c r="BK159"/>
  <c r="J159"/>
  <c r="J100"/>
  <c r="P168"/>
  <c r="T174"/>
  <c r="BK219"/>
  <c r="J219"/>
  <c r="J106"/>
  <c r="BK223"/>
  <c r="J223"/>
  <c r="J108"/>
  <c r="BK165"/>
  <c r="J165"/>
  <c r="J101"/>
  <c r="BK221"/>
  <c r="J221"/>
  <c r="J107"/>
  <c r="BK225"/>
  <c r="J225"/>
  <c r="J109"/>
  <c r="J89"/>
  <c r="E119"/>
  <c r="BE143"/>
  <c r="BE175"/>
  <c r="BE179"/>
  <c r="BE181"/>
  <c r="BE183"/>
  <c r="BE189"/>
  <c r="BE205"/>
  <c r="BE206"/>
  <c r="BE210"/>
  <c r="BE215"/>
  <c r="F92"/>
  <c r="BE135"/>
  <c r="BE149"/>
  <c r="BE150"/>
  <c r="BE154"/>
  <c r="BE158"/>
  <c r="BE161"/>
  <c r="BE164"/>
  <c r="BE166"/>
  <c r="BE173"/>
  <c r="BE180"/>
  <c r="BE187"/>
  <c r="BE197"/>
  <c r="BE198"/>
  <c r="BE199"/>
  <c r="BE203"/>
  <c r="BE209"/>
  <c r="BE213"/>
  <c r="BE216"/>
  <c r="BE217"/>
  <c r="BE224"/>
  <c r="BE160"/>
  <c r="BE170"/>
  <c r="BE176"/>
  <c r="BE201"/>
  <c r="BE202"/>
  <c r="BE204"/>
  <c r="BE208"/>
  <c r="BE211"/>
  <c r="BE212"/>
  <c r="BE214"/>
  <c r="BE132"/>
  <c r="BE137"/>
  <c r="BE140"/>
  <c r="BE146"/>
  <c r="BE151"/>
  <c r="BE162"/>
  <c r="BE169"/>
  <c r="BE171"/>
  <c r="BE178"/>
  <c r="BE184"/>
  <c r="BE186"/>
  <c r="BE192"/>
  <c r="BE193"/>
  <c r="BE194"/>
  <c r="BE195"/>
  <c r="BE196"/>
  <c r="BE220"/>
  <c r="BE222"/>
  <c r="BE226"/>
  <c r="F34"/>
  <c i="1" r="BA95"/>
  <c r="BA94"/>
  <c r="W30"/>
  <c i="2" r="J34"/>
  <c i="1" r="AW95"/>
  <c i="2" r="F35"/>
  <c i="1" r="BB95"/>
  <c r="BB94"/>
  <c r="AX94"/>
  <c i="2" r="F37"/>
  <c i="1" r="BD95"/>
  <c r="BD94"/>
  <c r="W33"/>
  <c i="2" r="F36"/>
  <c i="1" r="BC95"/>
  <c r="BC94"/>
  <c r="AY94"/>
  <c i="2" l="1" r="R167"/>
  <c r="P167"/>
  <c r="T130"/>
  <c r="T167"/>
  <c r="P129"/>
  <c i="1" r="AU95"/>
  <c i="2" r="R130"/>
  <c r="R129"/>
  <c r="BK167"/>
  <c r="J167"/>
  <c r="J102"/>
  <c r="BK218"/>
  <c r="J218"/>
  <c r="J105"/>
  <c r="BK130"/>
  <c r="J130"/>
  <c r="J97"/>
  <c i="1" r="AU94"/>
  <c r="W31"/>
  <c i="2" r="J33"/>
  <c i="1" r="AV95"/>
  <c r="AT95"/>
  <c r="W32"/>
  <c r="AW94"/>
  <c r="AK30"/>
  <c i="2" r="F33"/>
  <c i="1" r="AZ95"/>
  <c r="AZ94"/>
  <c r="W29"/>
  <c i="2" l="1" r="T129"/>
  <c r="BK129"/>
  <c r="J129"/>
  <c r="J96"/>
  <c i="1" r="AV94"/>
  <c r="AK29"/>
  <c i="2" l="1" r="J30"/>
  <c i="1" r="AG95"/>
  <c r="AG94"/>
  <c r="AK26"/>
  <c r="AK35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<sst xmlns="http://schemas.openxmlformats.org/spreadsheetml/2006/main">
  <si>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</si>
  <si>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</si>
  <si>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</si>
  <si>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</si>
  <si>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</si>
  <si>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{b510b00e-c916-4cdb-86f7-d959c13af4af}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</si>
  <si>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</si>
  <si>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</si>
  <si>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</si>
  <si>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</si>
  <si>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</si>
  <si>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</si>
  <si>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</si>
  <si>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</si>
  <si>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2023531(1)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</si>
  <si>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</si>
  <si>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</si>
  <si>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osvětlovací soustavy ve sportovní hale v Bělé pod Bezdězem</t>
  </si>
  <si>
    <t>KSO:</t>
  </si>
  <si>
    <t>CC-CZ:</t>
  </si>
  <si>
    <t>Místo:</t>
  </si>
  <si>
    <t>Bělá pod Bezdězem</t>
  </si>
  <si>
    <t>Datum:</t>
  </si>
  <si>
    <t>7. 7. 2023</t>
  </si>
  <si>
    <t>Zadavatel:</t>
  </si>
  <si>
    <t>IČ:</t>
  </si>
  <si>
    <t>Město Bělá pod Bezdězem</t>
  </si>
  <si>
    <t>DIČ:</t>
  </si>
  <si>
    <t>Uchazeč:</t>
  </si>
  <si>
    <t>Vyplň údaj</t>
  </si>
  <si>
    <t>Projektant:</t>
  </si>
  <si>
    <t>ANITAS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</si>
  <si>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</si>
  <si>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</si>
  <si>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</si>
  <si>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</si>
  <si>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</si>
  <si>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</si>
  <si>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</si>
  <si>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</si>
  <si>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</si>
  <si>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</si>
  <si>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</si>
  <si>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</si>
  <si>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</si>
  <si>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</si>
  <si>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</si>
  <si>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</si>
  <si>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</si>
  <si>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</si>
  <si>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</si>
  <si>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</si>
  <si>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</si>
  <si>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</si>
  <si>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</si>
  <si>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</si>
  <si>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</si>
  <si>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</si>
  <si>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</si>
  <si>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</si>
  <si>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</si>
  <si>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</si>
  <si>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</si>
  <si>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</si>
  <si>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</si>
  <si>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</si>
  <si>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</si>
  <si>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</si>
  <si>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</si>
  <si>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</si>
  <si>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</si>
  <si>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</si>
  <si>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</si>
  <si>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</si>
  <si>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</si>
  <si>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</si>
  <si>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</si>
  <si>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</si>
  <si>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</si>
  <si>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</si>
  <si>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</si>
  <si>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Výměna osvětlovací soustavy</t>
  </si>
  <si>
    <t>STA</t>
  </si>
  <si>
    <t>1</t>
  </si>
  <si>
    <t>{24c47ab1-44a8-45e1-a9e5-83d06ac096c4}</t>
  </si>
  <si>
    <t>2</t>
  </si>
  <si>
    <t>KRYCÍ LIST SOUPISU PRACÍ</t>
  </si>
  <si>
    <t>Objekt:</t>
  </si>
  <si>
    <t>SO 01 - Výměna osvětlovací soustavy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</si>
  <si>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</si>
  <si>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</si>
  <si>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</si>
  <si>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</si>
  <si>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</si>
  <si>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</si>
  <si>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</si>
  <si>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</si>
  <si>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</si>
  <si>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</si>
  <si>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</si>
  <si>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714 - Akustická a protiotřesová opatření</t>
  </si>
  <si>
    <t xml:space="preserve">    741 - Elektroinstalace - silnoproud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</si>
  <si>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</si>
  <si>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</si>
  <si>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</si>
  <si>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</si>
  <si>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</si>
  <si>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</si>
  <si>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</si>
  <si>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</si>
  <si>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</si>
  <si>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</si>
  <si>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</si>
  <si>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</si>
  <si>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</si>
  <si>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</si>
  <si>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</si>
  <si>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</si>
  <si>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</si>
  <si>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</si>
  <si>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</si>
  <si>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</si>
  <si>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</si>
  <si>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</si>
  <si>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</si>
  <si>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</si>
  <si>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619996117</t>
  </si>
  <si>
    <t>Ochrana podlahy obedněním z OSB desek</t>
  </si>
  <si>
    <t>m2</t>
  </si>
  <si>
    <t>4</t>
  </si>
  <si>
    <t>-1792443438</t>
  </si>
  <si>
    <t>VV</t>
  </si>
  <si>
    <t>"sportovní plocha 800 m2 - uvažováno zakrytí cca 1/3 plochy"</t>
  </si>
  <si>
    <t>800/3</t>
  </si>
  <si>
    <t>619996145</t>
  </si>
  <si>
    <t>Ochrana konstrukcí nebo samostatných prvků obalením geotextilií</t>
  </si>
  <si>
    <t>35845301</t>
  </si>
  <si>
    <t>9</t>
  </si>
  <si>
    <t>Ostatní konstrukce a práce, bourání</t>
  </si>
  <si>
    <t>3</t>
  </si>
  <si>
    <t>946112117</t>
  </si>
  <si>
    <t>Montáž pojízdných věží trubkových/dílcových š přes 0,9 do 1,6 m dl do 3,2 m v přes 6,6 do 7,6 m</t>
  </si>
  <si>
    <t>kus</t>
  </si>
  <si>
    <t>-598302951</t>
  </si>
  <si>
    <t xml:space="preserve">"uvažovány 4 ks nižší  plošiny (budou postupně snižovány dle potřeby)"</t>
  </si>
  <si>
    <t>946112119</t>
  </si>
  <si>
    <t>Montáž pojízdných věží trubkových/dílcových š přes 0,9 do 1,6 m dl do 3,2 m v přes 8,6 do 9,6 m</t>
  </si>
  <si>
    <t>-777415545</t>
  </si>
  <si>
    <t>"uvažovány 4 ks plošiny na max. světlou výšku haly minus pracovní výška (10,83-1,8)</t>
  </si>
  <si>
    <t>5</t>
  </si>
  <si>
    <t>946112217</t>
  </si>
  <si>
    <t>Příplatek k pojízdným věžím š přes 0,9 do 1,6 m dl do 3,2 m v přes 6,6 do 7,6 m za každý den použití</t>
  </si>
  <si>
    <t>1904016599</t>
  </si>
  <si>
    <t xml:space="preserve">"uvažovány 4 ks nižší  plošiny 25 dní (budou postupně snižovány dle potřeby)"</t>
  </si>
  <si>
    <t>4*25</t>
  </si>
  <si>
    <t>946112219</t>
  </si>
  <si>
    <t>Příplatek k pojízdným věžím š přes 0,9 do 1,6 m dl do 3,2 m v přes 8,6 do 9,6 m za každý den použití</t>
  </si>
  <si>
    <t>186164087</t>
  </si>
  <si>
    <t>"předpoklad 21 dní"</t>
  </si>
  <si>
    <t>4*21</t>
  </si>
  <si>
    <t>7</t>
  </si>
  <si>
    <t>946112817</t>
  </si>
  <si>
    <t>Demontáž pojízdných věží trubkových/dílcových š přes 0,9 do 1,6 m dl do 3,2 m v přes 6,6 do 7,6 m</t>
  </si>
  <si>
    <t>-351462079</t>
  </si>
  <si>
    <t>8</t>
  </si>
  <si>
    <t>946112819</t>
  </si>
  <si>
    <t>Demontáž pojízdných věží trubkových/dílcových š přes 0,9 do 1,6 m dl do 3,2 m v přes 8,6 do 9,6 m</t>
  </si>
  <si>
    <t>240633182</t>
  </si>
  <si>
    <t>952901411</t>
  </si>
  <si>
    <t>Vyčištění ostatních objektů (kanálů, zásobníků, kůlen) při jakékoliv výšce podlaží</t>
  </si>
  <si>
    <t>2062564715</t>
  </si>
  <si>
    <t>"úklid po dokončení - celková plocha haly 1180 m2"</t>
  </si>
  <si>
    <t>1180</t>
  </si>
  <si>
    <t>10</t>
  </si>
  <si>
    <t>993121111</t>
  </si>
  <si>
    <t>Dovoz a odvoz lešení prostorového lehkého do 10 km včetně naložení a složení</t>
  </si>
  <si>
    <t>m3</t>
  </si>
  <si>
    <t>-932657744</t>
  </si>
  <si>
    <t>4*1,6*3,2*7,6</t>
  </si>
  <si>
    <t>4*1,6*3,2*9,6</t>
  </si>
  <si>
    <t>Součet</t>
  </si>
  <si>
    <t>11</t>
  </si>
  <si>
    <t>993121119</t>
  </si>
  <si>
    <t>Příplatek k ceně dovozu a odvozu lešení prostorového lehkého ZKD 10 km přes 10 km</t>
  </si>
  <si>
    <t>586283588</t>
  </si>
  <si>
    <t>997</t>
  </si>
  <si>
    <t>Přesun sutě</t>
  </si>
  <si>
    <t>12</t>
  </si>
  <si>
    <t>997013153</t>
  </si>
  <si>
    <t>Vnitrostaveništní doprava suti a vybouraných hmot pro budovy v přes 9 do 12 m s omezením mechanizace</t>
  </si>
  <si>
    <t>t</t>
  </si>
  <si>
    <t>137928048</t>
  </si>
  <si>
    <t>13</t>
  </si>
  <si>
    <t>997013501</t>
  </si>
  <si>
    <t>Odvoz suti a vybouraných hmot na skládku nebo meziskládku do 1 km se složením</t>
  </si>
  <si>
    <t>311177196</t>
  </si>
  <si>
    <t>14</t>
  </si>
  <si>
    <t>997013509</t>
  </si>
  <si>
    <t>Příplatek k odvozu suti a vybouraných hmot na skládku ZKD 1 km přes 1 km</t>
  </si>
  <si>
    <t>-1179912841</t>
  </si>
  <si>
    <t>7,067*19 'Přepočtené koeficientem množství</t>
  </si>
  <si>
    <t>997013631</t>
  </si>
  <si>
    <t>Poplatek za uložení na skládce (skládkovné) stavebního odpadu směsného kód odpadu 17 09 04</t>
  </si>
  <si>
    <t>1513728294</t>
  </si>
  <si>
    <t>998</t>
  </si>
  <si>
    <t>Přesun hmot</t>
  </si>
  <si>
    <t>16</t>
  </si>
  <si>
    <t>998017002</t>
  </si>
  <si>
    <t>Přesun hmot s omezením mechanizace pro budovy v přes 6 do 12 m</t>
  </si>
  <si>
    <t>-1341487269</t>
  </si>
  <si>
    <t>PSV</t>
  </si>
  <si>
    <t>Práce a dodávky PSV</t>
  </si>
  <si>
    <t>714</t>
  </si>
  <si>
    <t>Akustická a protiotřesová opatření</t>
  </si>
  <si>
    <t>17</t>
  </si>
  <si>
    <t>714110821-R</t>
  </si>
  <si>
    <t>Demontáž akustických obkladů z desek lepených jednovrstvých</t>
  </si>
  <si>
    <t>1650702418</t>
  </si>
  <si>
    <t>18</t>
  </si>
  <si>
    <t>714113114-R</t>
  </si>
  <si>
    <t>Montáž akustických obkladů stropů lepených</t>
  </si>
  <si>
    <t>3634297</t>
  </si>
  <si>
    <t>19</t>
  </si>
  <si>
    <t>M</t>
  </si>
  <si>
    <t>59036130-R</t>
  </si>
  <si>
    <t>akustický panel, &gt;0.85 NRC, ASTM E84 třídy A, odolnost proti vodě a plísním 120 x 80 cm, barevnost bude určena na základě vzorků</t>
  </si>
  <si>
    <t>32</t>
  </si>
  <si>
    <t>709919392</t>
  </si>
  <si>
    <t>150*1,08 'Přepočtené koeficientem množství</t>
  </si>
  <si>
    <t>20</t>
  </si>
  <si>
    <t>998714102</t>
  </si>
  <si>
    <t>Přesun hmot tonážní pro akustická a protiotřesová opatření v objektech v do 12 m</t>
  </si>
  <si>
    <t>1860441491</t>
  </si>
  <si>
    <t>741</t>
  </si>
  <si>
    <t>Elektroinstalace - silnoproud</t>
  </si>
  <si>
    <t>741110042</t>
  </si>
  <si>
    <t>Montáž trubka plastová ohebná D přes 23 do 35 mm uložená pevně</t>
  </si>
  <si>
    <t>m</t>
  </si>
  <si>
    <t>-501903967</t>
  </si>
  <si>
    <t>22</t>
  </si>
  <si>
    <t>34571350</t>
  </si>
  <si>
    <t>trubka elektroinstalační ohebná dvouplášťová korugovaná (chránička) D 32/40mm, HDPE+LDPE</t>
  </si>
  <si>
    <t>-1705843202</t>
  </si>
  <si>
    <t>60*1,05 'Přepočtené koeficientem množství</t>
  </si>
  <si>
    <t>23</t>
  </si>
  <si>
    <t>741112021</t>
  </si>
  <si>
    <t>Montáž krabice nástěnná plastová čtyřhranná do 100x100 mm</t>
  </si>
  <si>
    <t>546358611</t>
  </si>
  <si>
    <t>24</t>
  </si>
  <si>
    <t>34571478</t>
  </si>
  <si>
    <t>elektroinstalační krabice; odbočná hranatá; 75x75x36mm</t>
  </si>
  <si>
    <t>2113060294</t>
  </si>
  <si>
    <t>25</t>
  </si>
  <si>
    <t>741120301</t>
  </si>
  <si>
    <t>Montáž vodič Cu izolovaný plný a laněný s PVC pláštěm žíla 0,55-16 mm2 pevně (např. CY, CHAH-V)</t>
  </si>
  <si>
    <t>1362130656</t>
  </si>
  <si>
    <t>26</t>
  </si>
  <si>
    <t>34140825</t>
  </si>
  <si>
    <t>vodič propojovací jádro Cu plné izolace PVC 450/750V (H07V-U) 1x4mm2</t>
  </si>
  <si>
    <t>1909021112</t>
  </si>
  <si>
    <t>20*1,15 'Přepočtené koeficientem množství</t>
  </si>
  <si>
    <t>27</t>
  </si>
  <si>
    <t>741122611</t>
  </si>
  <si>
    <t>Montáž kabel Cu plný kulatý žíla 3x1,5 až 6 mm2 uložený pevně (např. CYKY)</t>
  </si>
  <si>
    <t>-1717360767</t>
  </si>
  <si>
    <t>28</t>
  </si>
  <si>
    <t>34111123</t>
  </si>
  <si>
    <t>kabel silový oheň retardující bezhalogenový bez funkční schopnosti při požáru třída reakce na oheň B2cas1d1a1 jádro Cu 0,6/1kV (1-CXKH-R B2) 3x1,5mm2</t>
  </si>
  <si>
    <t>1927972372</t>
  </si>
  <si>
    <t>750*1,15 'Přepočtené koeficientem množství</t>
  </si>
  <si>
    <t>29</t>
  </si>
  <si>
    <t>741122641</t>
  </si>
  <si>
    <t>Montáž kabel Cu plný kulatý žíla 5x1,5 až 2,5 mm2 uložený pevně (např. CYKY)</t>
  </si>
  <si>
    <t>174385350</t>
  </si>
  <si>
    <t>30</t>
  </si>
  <si>
    <t>34111162</t>
  </si>
  <si>
    <t>kabel silový oheň retardující bezhalogenový bez funkční schopnosti při požáru třída reakce na oheň B2cas1d1a1 jádro Cu 0,6/1kV (1-CXKH-R B2) 5x1,5mm2</t>
  </si>
  <si>
    <t>624635364</t>
  </si>
  <si>
    <t>31</t>
  </si>
  <si>
    <t>741123811</t>
  </si>
  <si>
    <t>Demontáž kabel Cu plný kulatý žíla 2x1,5 až 6 mm2, 3x1,5 až 10 mm2, 4x1,5 až 10 mm2, 5x1,5 až 6 mm2, 7x1,5 až 4 mm2, 12x1,5 mm2 uložený pevně</t>
  </si>
  <si>
    <t>-792134248</t>
  </si>
  <si>
    <t>"odhad"</t>
  </si>
  <si>
    <t>700</t>
  </si>
  <si>
    <t>741130003</t>
  </si>
  <si>
    <t>Ukončení vodič izolovaný do 4 mm2 v rozváděči nebo na přístroji</t>
  </si>
  <si>
    <t>-1361231651</t>
  </si>
  <si>
    <t>33</t>
  </si>
  <si>
    <t>741132103</t>
  </si>
  <si>
    <t>Ukončení kabelů 3x1,5 až 4 mm2 smršťovací záklopkou nebo páskem bez letování</t>
  </si>
  <si>
    <t>1785254351</t>
  </si>
  <si>
    <t>34</t>
  </si>
  <si>
    <t>741132145</t>
  </si>
  <si>
    <t>Ukončení kabelů 5x1,5 až 4 mm2 smršťovací záklopkou nebo páskem bez letování</t>
  </si>
  <si>
    <t>-816894605</t>
  </si>
  <si>
    <t>35</t>
  </si>
  <si>
    <t>741210000-R</t>
  </si>
  <si>
    <t>Rozvaděč RP.11 - doplnění; včetně pomocného materiálu, viz výkres č. 301</t>
  </si>
  <si>
    <t>kpl</t>
  </si>
  <si>
    <t>737103166</t>
  </si>
  <si>
    <t>36</t>
  </si>
  <si>
    <t>741310011</t>
  </si>
  <si>
    <t>Montáž ovladač nástěnný 1/0-tlačítkový zapínací prostředí normální se zapojením vodičů</t>
  </si>
  <si>
    <t>-1268484952</t>
  </si>
  <si>
    <t>37</t>
  </si>
  <si>
    <t>34535064-R</t>
  </si>
  <si>
    <t>tlačítko ve skříňce, 1Z 1V, prosvětlené, na povrch</t>
  </si>
  <si>
    <t>-690792750</t>
  </si>
  <si>
    <t>38</t>
  </si>
  <si>
    <t>741322810-R</t>
  </si>
  <si>
    <t>Demontáž jističů a stykačů z rozvaděče RP.11</t>
  </si>
  <si>
    <t>-1975349371</t>
  </si>
  <si>
    <t>39</t>
  </si>
  <si>
    <t>741372073</t>
  </si>
  <si>
    <t>Montáž svítidlo LED interiérové závěsné hranaté nebo kruhové přes 0,09 do 0,36 m2 se zapojením vodičů</t>
  </si>
  <si>
    <t>-473102929</t>
  </si>
  <si>
    <t>24+8</t>
  </si>
  <si>
    <t>40</t>
  </si>
  <si>
    <t>34825100-R</t>
  </si>
  <si>
    <t>Svítidlo A - Závěsné LED svítidlo, řízení DALI, 171W, 4000K, IP65, ref. typ dle výpočtu osvětlení</t>
  </si>
  <si>
    <t>-843384239</t>
  </si>
  <si>
    <t>41</t>
  </si>
  <si>
    <t>34835012-R</t>
  </si>
  <si>
    <t>Svítidlo NO - Závěsné LED nouzové svítidlo, 4000K, IP65</t>
  </si>
  <si>
    <t>-1627227277</t>
  </si>
  <si>
    <t>42</t>
  </si>
  <si>
    <t>741374821</t>
  </si>
  <si>
    <t>Demontáž osvětlovacího modulového systému zářivkového dl do 1100 mm se zachováním funkčnosti</t>
  </si>
  <si>
    <t>-1266921323</t>
  </si>
  <si>
    <t>43</t>
  </si>
  <si>
    <t>741810003</t>
  </si>
  <si>
    <t>Celková prohlídka elektrického rozvodu a zařízení přes 0,5 do 1 milionu Kč</t>
  </si>
  <si>
    <t>683666233</t>
  </si>
  <si>
    <t>44</t>
  </si>
  <si>
    <t>741910412</t>
  </si>
  <si>
    <t>Montáž žlab kovový šířky do 100 mm bez víka</t>
  </si>
  <si>
    <t>-216748457</t>
  </si>
  <si>
    <t>45</t>
  </si>
  <si>
    <t>34575600-R</t>
  </si>
  <si>
    <t>drátěný kabelový žlab, 50x100mm, včetně příslušenství</t>
  </si>
  <si>
    <t>2047355817</t>
  </si>
  <si>
    <t>110*1,05 'Přepočtené koeficientem množství</t>
  </si>
  <si>
    <t>46</t>
  </si>
  <si>
    <t>M001</t>
  </si>
  <si>
    <t>Držák stropní</t>
  </si>
  <si>
    <t>ks</t>
  </si>
  <si>
    <t>368999048</t>
  </si>
  <si>
    <t>47</t>
  </si>
  <si>
    <t>M002</t>
  </si>
  <si>
    <t>Závěs středový</t>
  </si>
  <si>
    <t>-1895673074</t>
  </si>
  <si>
    <t>48</t>
  </si>
  <si>
    <t>M003</t>
  </si>
  <si>
    <t>Kotva průvlaková</t>
  </si>
  <si>
    <t>1721462178</t>
  </si>
  <si>
    <t>49</t>
  </si>
  <si>
    <t>M004</t>
  </si>
  <si>
    <t>Matice šestihranná</t>
  </si>
  <si>
    <t>1416244166</t>
  </si>
  <si>
    <t>50</t>
  </si>
  <si>
    <t>M005</t>
  </si>
  <si>
    <t>Podložka</t>
  </si>
  <si>
    <t>-370926547</t>
  </si>
  <si>
    <t>51</t>
  </si>
  <si>
    <t>M006</t>
  </si>
  <si>
    <t>Tyč závitová</t>
  </si>
  <si>
    <t>1267913790</t>
  </si>
  <si>
    <t>52</t>
  </si>
  <si>
    <t>M007</t>
  </si>
  <si>
    <t>Spojovací materiál, jinde nespecifikovaný, (stahovací pásek, hmoždinky, aj..)</t>
  </si>
  <si>
    <t>-1527780658</t>
  </si>
  <si>
    <t>53</t>
  </si>
  <si>
    <t>741990041-R</t>
  </si>
  <si>
    <t>D+M bezpečnostní tabulky</t>
  </si>
  <si>
    <t>2131698903</t>
  </si>
  <si>
    <t>54</t>
  </si>
  <si>
    <t>741990049-R</t>
  </si>
  <si>
    <t>Recyklační poplatky za elektroodpad</t>
  </si>
  <si>
    <t>-1255336738</t>
  </si>
  <si>
    <t>55</t>
  </si>
  <si>
    <t>998741202</t>
  </si>
  <si>
    <t>Přesun hmot procentní pro silnoproud v objektech v přes 6 do 12 m</t>
  </si>
  <si>
    <t>%</t>
  </si>
  <si>
    <t>-1115542223</t>
  </si>
  <si>
    <t>VRN</t>
  </si>
  <si>
    <t>Vedlejší rozpočtové náklady</t>
  </si>
  <si>
    <t>VRN1</t>
  </si>
  <si>
    <t>Průzkumné, geodetické a projektové práce</t>
  </si>
  <si>
    <t>56</t>
  </si>
  <si>
    <t>013254000</t>
  </si>
  <si>
    <t>Dokumentace skutečného provedení stavby</t>
  </si>
  <si>
    <t>Kč</t>
  </si>
  <si>
    <t>1024</t>
  </si>
  <si>
    <t>-489680587</t>
  </si>
  <si>
    <t>VRN3</t>
  </si>
  <si>
    <t>Zařízení staveniště</t>
  </si>
  <si>
    <t>57</t>
  </si>
  <si>
    <t>030001000</t>
  </si>
  <si>
    <t>1009180309</t>
  </si>
  <si>
    <t>VRN4</t>
  </si>
  <si>
    <t>Inženýrská činnost</t>
  </si>
  <si>
    <t>58</t>
  </si>
  <si>
    <t>045303000</t>
  </si>
  <si>
    <t>Koordinační činnost</t>
  </si>
  <si>
    <t>581491584</t>
  </si>
  <si>
    <t>VRN7</t>
  </si>
  <si>
    <t>Provozní vlivy</t>
  </si>
  <si>
    <t>59</t>
  </si>
  <si>
    <t>070001000</t>
  </si>
  <si>
    <t>-997104023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</si>
</sst>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2023531(1)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Výměna osvětlovací soustavy ve sportovní hale v Bělé pod Bezdězem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Bělá pod Bezdězem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7. 7. 2023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Bělá pod Bezdězem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ANITAS s.r.o.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ANITAS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Výměna osvětlovac...'!J30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'SO 01 - Výměna osvětlovac...'!P129</f>
        <v>0</v>
      </c>
      <c r="AV95" s="128">
        <f>'SO 01 - Výměna osvětlovac...'!J33</f>
        <v>0</v>
      </c>
      <c r="AW95" s="128">
        <f>'SO 01 - Výměna osvětlovac...'!J34</f>
        <v>0</v>
      </c>
      <c r="AX95" s="128">
        <f>'SO 01 - Výměna osvětlovac...'!J35</f>
        <v>0</v>
      </c>
      <c r="AY95" s="128">
        <f>'SO 01 - Výměna osvětlovac...'!J36</f>
        <v>0</v>
      </c>
      <c r="AZ95" s="128">
        <f>'SO 01 - Výměna osvětlovac...'!F33</f>
        <v>0</v>
      </c>
      <c r="BA95" s="128">
        <f>'SO 01 - Výměna osvětlovac...'!F34</f>
        <v>0</v>
      </c>
      <c r="BB95" s="128">
        <f>'SO 01 - Výměna osvětlovac...'!F35</f>
        <v>0</v>
      </c>
      <c r="BC95" s="128">
        <f>'SO 01 - Výměna osvětlovac...'!F36</f>
        <v>0</v>
      </c>
      <c r="BD95" s="130">
        <f>'SO 01 - Výměna osvětlovac...'!F37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Fm46z2emkhave5nT+vT6o+Tzqs1nat5kkeU2UKs/GAuRli9gfG/ZlL15SC3L9FXmDWNR005kx9swt4eP0oMZkQ==" hashValue="rk/bRvyertCXCTapP9XJ1mROGk18ULQ+7BW8Jmpql+NH/w70S6LVdVRG+eWNImkSuzsOq2HoCohqTSD8+Ydzr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 - Výměna osvětlova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85</v>
      </c>
    </row>
    <row r="4" s="1" customFormat="1" ht="24.96" customHeight="1">
      <c r="B4" s="20"/>
      <c r="D4" s="134" t="s">
        <v>86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26.25" customHeight="1">
      <c r="B7" s="20"/>
      <c r="E7" s="137" t="str">
        <f>'Rekapitulace stavby'!K6</f>
        <v>Výměna osvětlovací soustavy ve sportovní hale v Bělé pod Bezdězem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7. 7. 2023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31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35</v>
      </c>
      <c r="E30" s="38"/>
      <c r="F30" s="38"/>
      <c r="G30" s="38"/>
      <c r="H30" s="38"/>
      <c r="I30" s="38"/>
      <c r="J30" s="14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37</v>
      </c>
      <c r="G32" s="38"/>
      <c r="H32" s="38"/>
      <c r="I32" s="148" t="s">
        <v>36</v>
      </c>
      <c r="J32" s="14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39</v>
      </c>
      <c r="E33" s="136" t="s">
        <v>40</v>
      </c>
      <c r="F33" s="150">
        <f>ROUND((SUM(BE129:BE226)),  2)</f>
        <v>0</v>
      </c>
      <c r="G33" s="38"/>
      <c r="H33" s="38"/>
      <c r="I33" s="151">
        <v>0.20999999999999999</v>
      </c>
      <c r="J33" s="150">
        <f>ROUND(((SUM(BE129:BE226))*I33),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41</v>
      </c>
      <c r="F34" s="150">
        <f>ROUND((SUM(BF129:BF226)),  2)</f>
        <v>0</v>
      </c>
      <c r="G34" s="38"/>
      <c r="H34" s="38"/>
      <c r="I34" s="151">
        <v>0.14999999999999999</v>
      </c>
      <c r="J34" s="150">
        <f>ROUND(((SUM(BF129:BF226))*I34),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42</v>
      </c>
      <c r="F35" s="150">
        <f>ROUND((SUM(BG129:BG226)),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43</v>
      </c>
      <c r="F36" s="150">
        <f>ROUND((SUM(BH129:BH226)),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44</v>
      </c>
      <c r="F37" s="150">
        <f>ROUND((SUM(BI129:BI226)),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0" t="str">
        <f>E7</f>
        <v>Výměna osvětlovací soustavy ve sportovní hale v Bělé pod Bezdězem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Výměna osvětlovací soustavy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Bělá pod Bezdězem</v>
      </c>
      <c r="G89" s="40"/>
      <c r="H89" s="40"/>
      <c r="I89" s="32" t="s">
        <v>22</v>
      </c>
      <c r="J89" s="79" t="str">
        <f>IF(J12="","",J12)</f>
        <v>7. 7. 2023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Bělá pod Bezdězem</v>
      </c>
      <c r="G91" s="40"/>
      <c r="H91" s="40"/>
      <c r="I91" s="32" t="s">
        <v>30</v>
      </c>
      <c r="J91" s="36" t="str">
        <f>E21</f>
        <v>ANITAS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ANITAS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90</v>
      </c>
      <c r="D94" s="172"/>
      <c r="E94" s="172"/>
      <c r="F94" s="172"/>
      <c r="G94" s="172"/>
      <c r="H94" s="172"/>
      <c r="I94" s="172"/>
      <c r="J94" s="173" t="s">
        <v>91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92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s="9" customFormat="1" ht="24.96" customHeight="1">
      <c r="A97" s="9"/>
      <c r="B97" s="175"/>
      <c r="C97" s="176"/>
      <c r="D97" s="177" t="s">
        <v>94</v>
      </c>
      <c r="E97" s="178"/>
      <c r="F97" s="178"/>
      <c r="G97" s="178"/>
      <c r="H97" s="178"/>
      <c r="I97" s="178"/>
      <c r="J97" s="179">
        <f>J130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95</v>
      </c>
      <c r="E98" s="184"/>
      <c r="F98" s="184"/>
      <c r="G98" s="184"/>
      <c r="H98" s="184"/>
      <c r="I98" s="184"/>
      <c r="J98" s="185">
        <f>J131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96</v>
      </c>
      <c r="E99" s="184"/>
      <c r="F99" s="184"/>
      <c r="G99" s="184"/>
      <c r="H99" s="184"/>
      <c r="I99" s="184"/>
      <c r="J99" s="185">
        <f>J136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97</v>
      </c>
      <c r="E100" s="184"/>
      <c r="F100" s="184"/>
      <c r="G100" s="184"/>
      <c r="H100" s="184"/>
      <c r="I100" s="184"/>
      <c r="J100" s="185">
        <f>J159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98</v>
      </c>
      <c r="E101" s="184"/>
      <c r="F101" s="184"/>
      <c r="G101" s="184"/>
      <c r="H101" s="184"/>
      <c r="I101" s="184"/>
      <c r="J101" s="185">
        <f>J165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5"/>
      <c r="C102" s="176"/>
      <c r="D102" s="177" t="s">
        <v>99</v>
      </c>
      <c r="E102" s="178"/>
      <c r="F102" s="178"/>
      <c r="G102" s="178"/>
      <c r="H102" s="178"/>
      <c r="I102" s="178"/>
      <c r="J102" s="179">
        <f>J167</f>
        <v>0</v>
      </c>
      <c r="K102" s="176"/>
      <c r="L102" s="18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1"/>
      <c r="C103" s="182"/>
      <c r="D103" s="183" t="s">
        <v>100</v>
      </c>
      <c r="E103" s="184"/>
      <c r="F103" s="184"/>
      <c r="G103" s="184"/>
      <c r="H103" s="184"/>
      <c r="I103" s="184"/>
      <c r="J103" s="185">
        <f>J168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101</v>
      </c>
      <c r="E104" s="184"/>
      <c r="F104" s="184"/>
      <c r="G104" s="184"/>
      <c r="H104" s="184"/>
      <c r="I104" s="184"/>
      <c r="J104" s="185">
        <f>J174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5"/>
      <c r="C105" s="176"/>
      <c r="D105" s="177" t="s">
        <v>102</v>
      </c>
      <c r="E105" s="178"/>
      <c r="F105" s="178"/>
      <c r="G105" s="178"/>
      <c r="H105" s="178"/>
      <c r="I105" s="178"/>
      <c r="J105" s="179">
        <f>J218</f>
        <v>0</v>
      </c>
      <c r="K105" s="176"/>
      <c r="L105" s="18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1"/>
      <c r="C106" s="182"/>
      <c r="D106" s="183" t="s">
        <v>103</v>
      </c>
      <c r="E106" s="184"/>
      <c r="F106" s="184"/>
      <c r="G106" s="184"/>
      <c r="H106" s="184"/>
      <c r="I106" s="184"/>
      <c r="J106" s="185">
        <f>J219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104</v>
      </c>
      <c r="E107" s="184"/>
      <c r="F107" s="184"/>
      <c r="G107" s="184"/>
      <c r="H107" s="184"/>
      <c r="I107" s="184"/>
      <c r="J107" s="185">
        <f>J221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105</v>
      </c>
      <c r="E108" s="184"/>
      <c r="F108" s="184"/>
      <c r="G108" s="184"/>
      <c r="H108" s="184"/>
      <c r="I108" s="184"/>
      <c r="J108" s="185">
        <f>J223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106</v>
      </c>
      <c r="E109" s="184"/>
      <c r="F109" s="184"/>
      <c r="G109" s="184"/>
      <c r="H109" s="184"/>
      <c r="I109" s="184"/>
      <c r="J109" s="185">
        <f>J225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107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6.25" customHeight="1">
      <c r="A119" s="38"/>
      <c r="B119" s="39"/>
      <c r="C119" s="40"/>
      <c r="D119" s="40"/>
      <c r="E119" s="170" t="str">
        <f>E7</f>
        <v>Výměna osvětlovací soustavy ve sportovní hale v Bělé pod Bezdězem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87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SO 01 - Výměna osvětlovací soustavy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Bělá pod Bezdězem</v>
      </c>
      <c r="G123" s="40"/>
      <c r="H123" s="40"/>
      <c r="I123" s="32" t="s">
        <v>22</v>
      </c>
      <c r="J123" s="79" t="str">
        <f>IF(J12="","",J12)</f>
        <v>7. 7. 2023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>Město Bělá pod Bezdězem</v>
      </c>
      <c r="G125" s="40"/>
      <c r="H125" s="40"/>
      <c r="I125" s="32" t="s">
        <v>30</v>
      </c>
      <c r="J125" s="36" t="str">
        <f>E21</f>
        <v>ANITAS s.r.o.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32" t="s">
        <v>33</v>
      </c>
      <c r="J126" s="36" t="str">
        <f>E24</f>
        <v>ANITAS s.r.o.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87"/>
      <c r="B128" s="188"/>
      <c r="C128" s="189" t="s">
        <v>108</v>
      </c>
      <c r="D128" s="190" t="s">
        <v>60</v>
      </c>
      <c r="E128" s="190" t="s">
        <v>56</v>
      </c>
      <c r="F128" s="190" t="s">
        <v>57</v>
      </c>
      <c r="G128" s="190" t="s">
        <v>109</v>
      </c>
      <c r="H128" s="190" t="s">
        <v>110</v>
      </c>
      <c r="I128" s="190" t="s">
        <v>111</v>
      </c>
      <c r="J128" s="191" t="s">
        <v>91</v>
      </c>
      <c r="K128" s="192" t="s">
        <v>112</v>
      </c>
      <c r="L128" s="193"/>
      <c r="M128" s="100" t="s">
        <v>1</v>
      </c>
      <c r="N128" s="101" t="s">
        <v>39</v>
      </c>
      <c r="O128" s="101" t="s">
        <v>113</v>
      </c>
      <c r="P128" s="101" t="s">
        <v>114</v>
      </c>
      <c r="Q128" s="101" t="s">
        <v>115</v>
      </c>
      <c r="R128" s="101" t="s">
        <v>116</v>
      </c>
      <c r="S128" s="101" t="s">
        <v>117</v>
      </c>
      <c r="T128" s="102" t="s">
        <v>118</v>
      </c>
      <c r="U128" s="187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/>
    </row>
    <row r="129" s="2" customFormat="1" ht="22.8" customHeight="1">
      <c r="A129" s="38"/>
      <c r="B129" s="39"/>
      <c r="C129" s="107" t="s">
        <v>119</v>
      </c>
      <c r="D129" s="40"/>
      <c r="E129" s="40"/>
      <c r="F129" s="40"/>
      <c r="G129" s="40"/>
      <c r="H129" s="40"/>
      <c r="I129" s="40"/>
      <c r="J129" s="194">
        <f>BK129</f>
        <v>0</v>
      </c>
      <c r="K129" s="40"/>
      <c r="L129" s="44"/>
      <c r="M129" s="103"/>
      <c r="N129" s="195"/>
      <c r="O129" s="104"/>
      <c r="P129" s="196">
        <f>P130+P167+P218</f>
        <v>0</v>
      </c>
      <c r="Q129" s="104"/>
      <c r="R129" s="196">
        <f>R130+R167+R218</f>
        <v>5.6060176199999994</v>
      </c>
      <c r="S129" s="104"/>
      <c r="T129" s="197">
        <f>T130+T167+T218</f>
        <v>7.0670739999999999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74</v>
      </c>
      <c r="AU129" s="17" t="s">
        <v>93</v>
      </c>
      <c r="BK129" s="198">
        <f>BK130+BK167+BK218</f>
        <v>0</v>
      </c>
    </row>
    <row r="130" s="12" customFormat="1" ht="25.92" customHeight="1">
      <c r="A130" s="12"/>
      <c r="B130" s="199"/>
      <c r="C130" s="200"/>
      <c r="D130" s="201" t="s">
        <v>74</v>
      </c>
      <c r="E130" s="202" t="s">
        <v>120</v>
      </c>
      <c r="F130" s="202" t="s">
        <v>121</v>
      </c>
      <c r="G130" s="200"/>
      <c r="H130" s="200"/>
      <c r="I130" s="203"/>
      <c r="J130" s="204">
        <f>BK130</f>
        <v>0</v>
      </c>
      <c r="K130" s="200"/>
      <c r="L130" s="205"/>
      <c r="M130" s="206"/>
      <c r="N130" s="207"/>
      <c r="O130" s="207"/>
      <c r="P130" s="208">
        <f>P131+P136+P159+P165</f>
        <v>0</v>
      </c>
      <c r="Q130" s="207"/>
      <c r="R130" s="208">
        <f>R131+R136+R159+R165</f>
        <v>4.7626726199999991</v>
      </c>
      <c r="S130" s="207"/>
      <c r="T130" s="209">
        <f>T131+T136+T159+T165</f>
        <v>5.8666739999999997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0" t="s">
        <v>83</v>
      </c>
      <c r="AT130" s="211" t="s">
        <v>74</v>
      </c>
      <c r="AU130" s="211" t="s">
        <v>75</v>
      </c>
      <c r="AY130" s="210" t="s">
        <v>122</v>
      </c>
      <c r="BK130" s="212">
        <f>BK131+BK136+BK159+BK165</f>
        <v>0</v>
      </c>
    </row>
    <row r="131" s="12" customFormat="1" ht="22.8" customHeight="1">
      <c r="A131" s="12"/>
      <c r="B131" s="199"/>
      <c r="C131" s="200"/>
      <c r="D131" s="201" t="s">
        <v>74</v>
      </c>
      <c r="E131" s="213" t="s">
        <v>123</v>
      </c>
      <c r="F131" s="213" t="s">
        <v>124</v>
      </c>
      <c r="G131" s="200"/>
      <c r="H131" s="200"/>
      <c r="I131" s="203"/>
      <c r="J131" s="214">
        <f>BK131</f>
        <v>0</v>
      </c>
      <c r="K131" s="200"/>
      <c r="L131" s="205"/>
      <c r="M131" s="206"/>
      <c r="N131" s="207"/>
      <c r="O131" s="207"/>
      <c r="P131" s="208">
        <f>SUM(P132:P135)</f>
        <v>0</v>
      </c>
      <c r="Q131" s="207"/>
      <c r="R131" s="208">
        <f>SUM(R132:R135)</f>
        <v>4.7626726199999991</v>
      </c>
      <c r="S131" s="207"/>
      <c r="T131" s="209">
        <f>SUM(T132:T135)</f>
        <v>5.8666739999999997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83</v>
      </c>
      <c r="AT131" s="211" t="s">
        <v>74</v>
      </c>
      <c r="AU131" s="211" t="s">
        <v>83</v>
      </c>
      <c r="AY131" s="210" t="s">
        <v>122</v>
      </c>
      <c r="BK131" s="212">
        <f>SUM(BK132:BK135)</f>
        <v>0</v>
      </c>
    </row>
    <row r="132" s="2" customFormat="1" ht="16.5" customHeight="1">
      <c r="A132" s="38"/>
      <c r="B132" s="39"/>
      <c r="C132" s="215" t="s">
        <v>83</v>
      </c>
      <c r="D132" s="215" t="s">
        <v>125</v>
      </c>
      <c r="E132" s="216" t="s">
        <v>126</v>
      </c>
      <c r="F132" s="217" t="s">
        <v>127</v>
      </c>
      <c r="G132" s="218" t="s">
        <v>128</v>
      </c>
      <c r="H132" s="219">
        <v>266.66699999999997</v>
      </c>
      <c r="I132" s="220"/>
      <c r="J132" s="221">
        <f>ROUND(I132*H132,2)</f>
        <v>0</v>
      </c>
      <c r="K132" s="222"/>
      <c r="L132" s="44"/>
      <c r="M132" s="223" t="s">
        <v>1</v>
      </c>
      <c r="N132" s="224" t="s">
        <v>40</v>
      </c>
      <c r="O132" s="91"/>
      <c r="P132" s="225">
        <f>O132*H132</f>
        <v>0</v>
      </c>
      <c r="Q132" s="225">
        <v>0.017639999999999999</v>
      </c>
      <c r="R132" s="225">
        <f>Q132*H132</f>
        <v>4.7040058799999995</v>
      </c>
      <c r="S132" s="225">
        <v>0.02</v>
      </c>
      <c r="T132" s="226">
        <f>S132*H132</f>
        <v>5.3333399999999997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7" t="s">
        <v>129</v>
      </c>
      <c r="AT132" s="227" t="s">
        <v>125</v>
      </c>
      <c r="AU132" s="227" t="s">
        <v>85</v>
      </c>
      <c r="AY132" s="17" t="s">
        <v>122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83</v>
      </c>
      <c r="BK132" s="228">
        <f>ROUND(I132*H132,2)</f>
        <v>0</v>
      </c>
      <c r="BL132" s="17" t="s">
        <v>129</v>
      </c>
      <c r="BM132" s="227" t="s">
        <v>130</v>
      </c>
    </row>
    <row r="133" s="13" customFormat="1">
      <c r="A133" s="13"/>
      <c r="B133" s="229"/>
      <c r="C133" s="230"/>
      <c r="D133" s="231" t="s">
        <v>131</v>
      </c>
      <c r="E133" s="232" t="s">
        <v>1</v>
      </c>
      <c r="F133" s="233" t="s">
        <v>132</v>
      </c>
      <c r="G133" s="230"/>
      <c r="H133" s="232" t="s">
        <v>1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9" t="s">
        <v>131</v>
      </c>
      <c r="AU133" s="239" t="s">
        <v>85</v>
      </c>
      <c r="AV133" s="13" t="s">
        <v>83</v>
      </c>
      <c r="AW133" s="13" t="s">
        <v>32</v>
      </c>
      <c r="AX133" s="13" t="s">
        <v>75</v>
      </c>
      <c r="AY133" s="239" t="s">
        <v>122</v>
      </c>
    </row>
    <row r="134" s="14" customFormat="1">
      <c r="A134" s="14"/>
      <c r="B134" s="240"/>
      <c r="C134" s="241"/>
      <c r="D134" s="231" t="s">
        <v>131</v>
      </c>
      <c r="E134" s="242" t="s">
        <v>1</v>
      </c>
      <c r="F134" s="243" t="s">
        <v>133</v>
      </c>
      <c r="G134" s="241"/>
      <c r="H134" s="244">
        <v>266.66699999999997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0" t="s">
        <v>131</v>
      </c>
      <c r="AU134" s="250" t="s">
        <v>85</v>
      </c>
      <c r="AV134" s="14" t="s">
        <v>85</v>
      </c>
      <c r="AW134" s="14" t="s">
        <v>32</v>
      </c>
      <c r="AX134" s="14" t="s">
        <v>83</v>
      </c>
      <c r="AY134" s="250" t="s">
        <v>122</v>
      </c>
    </row>
    <row r="135" s="2" customFormat="1" ht="24.15" customHeight="1">
      <c r="A135" s="38"/>
      <c r="B135" s="39"/>
      <c r="C135" s="215" t="s">
        <v>85</v>
      </c>
      <c r="D135" s="215" t="s">
        <v>125</v>
      </c>
      <c r="E135" s="216" t="s">
        <v>134</v>
      </c>
      <c r="F135" s="217" t="s">
        <v>135</v>
      </c>
      <c r="G135" s="218" t="s">
        <v>128</v>
      </c>
      <c r="H135" s="219">
        <v>266.66699999999997</v>
      </c>
      <c r="I135" s="220"/>
      <c r="J135" s="221">
        <f>ROUND(I135*H135,2)</f>
        <v>0</v>
      </c>
      <c r="K135" s="222"/>
      <c r="L135" s="44"/>
      <c r="M135" s="223" t="s">
        <v>1</v>
      </c>
      <c r="N135" s="224" t="s">
        <v>40</v>
      </c>
      <c r="O135" s="91"/>
      <c r="P135" s="225">
        <f>O135*H135</f>
        <v>0</v>
      </c>
      <c r="Q135" s="225">
        <v>0.00022000000000000001</v>
      </c>
      <c r="R135" s="225">
        <f>Q135*H135</f>
        <v>0.058666739999999995</v>
      </c>
      <c r="S135" s="225">
        <v>0.002</v>
      </c>
      <c r="T135" s="226">
        <f>S135*H135</f>
        <v>0.53333399999999997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7" t="s">
        <v>129</v>
      </c>
      <c r="AT135" s="227" t="s">
        <v>125</v>
      </c>
      <c r="AU135" s="227" t="s">
        <v>85</v>
      </c>
      <c r="AY135" s="17" t="s">
        <v>122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83</v>
      </c>
      <c r="BK135" s="228">
        <f>ROUND(I135*H135,2)</f>
        <v>0</v>
      </c>
      <c r="BL135" s="17" t="s">
        <v>129</v>
      </c>
      <c r="BM135" s="227" t="s">
        <v>136</v>
      </c>
    </row>
    <row r="136" s="12" customFormat="1" ht="22.8" customHeight="1">
      <c r="A136" s="12"/>
      <c r="B136" s="199"/>
      <c r="C136" s="200"/>
      <c r="D136" s="201" t="s">
        <v>74</v>
      </c>
      <c r="E136" s="213" t="s">
        <v>137</v>
      </c>
      <c r="F136" s="213" t="s">
        <v>138</v>
      </c>
      <c r="G136" s="200"/>
      <c r="H136" s="200"/>
      <c r="I136" s="203"/>
      <c r="J136" s="214">
        <f>BK136</f>
        <v>0</v>
      </c>
      <c r="K136" s="200"/>
      <c r="L136" s="205"/>
      <c r="M136" s="206"/>
      <c r="N136" s="207"/>
      <c r="O136" s="207"/>
      <c r="P136" s="208">
        <f>SUM(P137:P158)</f>
        <v>0</v>
      </c>
      <c r="Q136" s="207"/>
      <c r="R136" s="208">
        <f>SUM(R137:R158)</f>
        <v>0</v>
      </c>
      <c r="S136" s="207"/>
      <c r="T136" s="209">
        <f>SUM(T137:T158)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83</v>
      </c>
      <c r="AT136" s="211" t="s">
        <v>74</v>
      </c>
      <c r="AU136" s="211" t="s">
        <v>83</v>
      </c>
      <c r="AY136" s="210" t="s">
        <v>122</v>
      </c>
      <c r="BK136" s="212">
        <f>SUM(BK137:BK158)</f>
        <v>0</v>
      </c>
    </row>
    <row r="137" s="2" customFormat="1" ht="33" customHeight="1">
      <c r="A137" s="38"/>
      <c r="B137" s="39"/>
      <c r="C137" s="215" t="s">
        <v>139</v>
      </c>
      <c r="D137" s="215" t="s">
        <v>125</v>
      </c>
      <c r="E137" s="216" t="s">
        <v>140</v>
      </c>
      <c r="F137" s="217" t="s">
        <v>141</v>
      </c>
      <c r="G137" s="218" t="s">
        <v>142</v>
      </c>
      <c r="H137" s="219">
        <v>4</v>
      </c>
      <c r="I137" s="220"/>
      <c r="J137" s="221">
        <f>ROUND(I137*H137,2)</f>
        <v>0</v>
      </c>
      <c r="K137" s="222"/>
      <c r="L137" s="44"/>
      <c r="M137" s="223" t="s">
        <v>1</v>
      </c>
      <c r="N137" s="224" t="s">
        <v>40</v>
      </c>
      <c r="O137" s="91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7" t="s">
        <v>129</v>
      </c>
      <c r="AT137" s="227" t="s">
        <v>125</v>
      </c>
      <c r="AU137" s="227" t="s">
        <v>85</v>
      </c>
      <c r="AY137" s="17" t="s">
        <v>122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83</v>
      </c>
      <c r="BK137" s="228">
        <f>ROUND(I137*H137,2)</f>
        <v>0</v>
      </c>
      <c r="BL137" s="17" t="s">
        <v>129</v>
      </c>
      <c r="BM137" s="227" t="s">
        <v>143</v>
      </c>
    </row>
    <row r="138" s="13" customFormat="1">
      <c r="A138" s="13"/>
      <c r="B138" s="229"/>
      <c r="C138" s="230"/>
      <c r="D138" s="231" t="s">
        <v>131</v>
      </c>
      <c r="E138" s="232" t="s">
        <v>1</v>
      </c>
      <c r="F138" s="233" t="s">
        <v>144</v>
      </c>
      <c r="G138" s="230"/>
      <c r="H138" s="232" t="s">
        <v>1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131</v>
      </c>
      <c r="AU138" s="239" t="s">
        <v>85</v>
      </c>
      <c r="AV138" s="13" t="s">
        <v>83</v>
      </c>
      <c r="AW138" s="13" t="s">
        <v>32</v>
      </c>
      <c r="AX138" s="13" t="s">
        <v>75</v>
      </c>
      <c r="AY138" s="239" t="s">
        <v>122</v>
      </c>
    </row>
    <row r="139" s="14" customFormat="1">
      <c r="A139" s="14"/>
      <c r="B139" s="240"/>
      <c r="C139" s="241"/>
      <c r="D139" s="231" t="s">
        <v>131</v>
      </c>
      <c r="E139" s="242" t="s">
        <v>1</v>
      </c>
      <c r="F139" s="243" t="s">
        <v>129</v>
      </c>
      <c r="G139" s="241"/>
      <c r="H139" s="244">
        <v>4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0" t="s">
        <v>131</v>
      </c>
      <c r="AU139" s="250" t="s">
        <v>85</v>
      </c>
      <c r="AV139" s="14" t="s">
        <v>85</v>
      </c>
      <c r="AW139" s="14" t="s">
        <v>32</v>
      </c>
      <c r="AX139" s="14" t="s">
        <v>83</v>
      </c>
      <c r="AY139" s="250" t="s">
        <v>122</v>
      </c>
    </row>
    <row r="140" s="2" customFormat="1" ht="33" customHeight="1">
      <c r="A140" s="38"/>
      <c r="B140" s="39"/>
      <c r="C140" s="215" t="s">
        <v>129</v>
      </c>
      <c r="D140" s="215" t="s">
        <v>125</v>
      </c>
      <c r="E140" s="216" t="s">
        <v>145</v>
      </c>
      <c r="F140" s="217" t="s">
        <v>146</v>
      </c>
      <c r="G140" s="218" t="s">
        <v>142</v>
      </c>
      <c r="H140" s="219">
        <v>4</v>
      </c>
      <c r="I140" s="220"/>
      <c r="J140" s="221">
        <f>ROUND(I140*H140,2)</f>
        <v>0</v>
      </c>
      <c r="K140" s="222"/>
      <c r="L140" s="44"/>
      <c r="M140" s="223" t="s">
        <v>1</v>
      </c>
      <c r="N140" s="224" t="s">
        <v>40</v>
      </c>
      <c r="O140" s="91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129</v>
      </c>
      <c r="AT140" s="227" t="s">
        <v>125</v>
      </c>
      <c r="AU140" s="227" t="s">
        <v>85</v>
      </c>
      <c r="AY140" s="17" t="s">
        <v>122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83</v>
      </c>
      <c r="BK140" s="228">
        <f>ROUND(I140*H140,2)</f>
        <v>0</v>
      </c>
      <c r="BL140" s="17" t="s">
        <v>129</v>
      </c>
      <c r="BM140" s="227" t="s">
        <v>147</v>
      </c>
    </row>
    <row r="141" s="13" customFormat="1">
      <c r="A141" s="13"/>
      <c r="B141" s="229"/>
      <c r="C141" s="230"/>
      <c r="D141" s="231" t="s">
        <v>131</v>
      </c>
      <c r="E141" s="232" t="s">
        <v>1</v>
      </c>
      <c r="F141" s="233" t="s">
        <v>148</v>
      </c>
      <c r="G141" s="230"/>
      <c r="H141" s="232" t="s">
        <v>1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131</v>
      </c>
      <c r="AU141" s="239" t="s">
        <v>85</v>
      </c>
      <c r="AV141" s="13" t="s">
        <v>83</v>
      </c>
      <c r="AW141" s="13" t="s">
        <v>32</v>
      </c>
      <c r="AX141" s="13" t="s">
        <v>75</v>
      </c>
      <c r="AY141" s="239" t="s">
        <v>122</v>
      </c>
    </row>
    <row r="142" s="14" customFormat="1">
      <c r="A142" s="14"/>
      <c r="B142" s="240"/>
      <c r="C142" s="241"/>
      <c r="D142" s="231" t="s">
        <v>131</v>
      </c>
      <c r="E142" s="242" t="s">
        <v>1</v>
      </c>
      <c r="F142" s="243" t="s">
        <v>129</v>
      </c>
      <c r="G142" s="241"/>
      <c r="H142" s="244">
        <v>4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131</v>
      </c>
      <c r="AU142" s="250" t="s">
        <v>85</v>
      </c>
      <c r="AV142" s="14" t="s">
        <v>85</v>
      </c>
      <c r="AW142" s="14" t="s">
        <v>32</v>
      </c>
      <c r="AX142" s="14" t="s">
        <v>83</v>
      </c>
      <c r="AY142" s="250" t="s">
        <v>122</v>
      </c>
    </row>
    <row r="143" s="2" customFormat="1" ht="33" customHeight="1">
      <c r="A143" s="38"/>
      <c r="B143" s="39"/>
      <c r="C143" s="215" t="s">
        <v>149</v>
      </c>
      <c r="D143" s="215" t="s">
        <v>125</v>
      </c>
      <c r="E143" s="216" t="s">
        <v>150</v>
      </c>
      <c r="F143" s="217" t="s">
        <v>151</v>
      </c>
      <c r="G143" s="218" t="s">
        <v>142</v>
      </c>
      <c r="H143" s="219">
        <v>100</v>
      </c>
      <c r="I143" s="220"/>
      <c r="J143" s="221">
        <f>ROUND(I143*H143,2)</f>
        <v>0</v>
      </c>
      <c r="K143" s="222"/>
      <c r="L143" s="44"/>
      <c r="M143" s="223" t="s">
        <v>1</v>
      </c>
      <c r="N143" s="224" t="s">
        <v>40</v>
      </c>
      <c r="O143" s="91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7" t="s">
        <v>129</v>
      </c>
      <c r="AT143" s="227" t="s">
        <v>125</v>
      </c>
      <c r="AU143" s="227" t="s">
        <v>85</v>
      </c>
      <c r="AY143" s="17" t="s">
        <v>122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83</v>
      </c>
      <c r="BK143" s="228">
        <f>ROUND(I143*H143,2)</f>
        <v>0</v>
      </c>
      <c r="BL143" s="17" t="s">
        <v>129</v>
      </c>
      <c r="BM143" s="227" t="s">
        <v>152</v>
      </c>
    </row>
    <row r="144" s="13" customFormat="1">
      <c r="A144" s="13"/>
      <c r="B144" s="229"/>
      <c r="C144" s="230"/>
      <c r="D144" s="231" t="s">
        <v>131</v>
      </c>
      <c r="E144" s="232" t="s">
        <v>1</v>
      </c>
      <c r="F144" s="233" t="s">
        <v>153</v>
      </c>
      <c r="G144" s="230"/>
      <c r="H144" s="232" t="s">
        <v>1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131</v>
      </c>
      <c r="AU144" s="239" t="s">
        <v>85</v>
      </c>
      <c r="AV144" s="13" t="s">
        <v>83</v>
      </c>
      <c r="AW144" s="13" t="s">
        <v>32</v>
      </c>
      <c r="AX144" s="13" t="s">
        <v>75</v>
      </c>
      <c r="AY144" s="239" t="s">
        <v>122</v>
      </c>
    </row>
    <row r="145" s="14" customFormat="1">
      <c r="A145" s="14"/>
      <c r="B145" s="240"/>
      <c r="C145" s="241"/>
      <c r="D145" s="231" t="s">
        <v>131</v>
      </c>
      <c r="E145" s="242" t="s">
        <v>1</v>
      </c>
      <c r="F145" s="243" t="s">
        <v>154</v>
      </c>
      <c r="G145" s="241"/>
      <c r="H145" s="244">
        <v>100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0" t="s">
        <v>131</v>
      </c>
      <c r="AU145" s="250" t="s">
        <v>85</v>
      </c>
      <c r="AV145" s="14" t="s">
        <v>85</v>
      </c>
      <c r="AW145" s="14" t="s">
        <v>32</v>
      </c>
      <c r="AX145" s="14" t="s">
        <v>83</v>
      </c>
      <c r="AY145" s="250" t="s">
        <v>122</v>
      </c>
    </row>
    <row r="146" s="2" customFormat="1" ht="33" customHeight="1">
      <c r="A146" s="38"/>
      <c r="B146" s="39"/>
      <c r="C146" s="215" t="s">
        <v>123</v>
      </c>
      <c r="D146" s="215" t="s">
        <v>125</v>
      </c>
      <c r="E146" s="216" t="s">
        <v>155</v>
      </c>
      <c r="F146" s="217" t="s">
        <v>156</v>
      </c>
      <c r="G146" s="218" t="s">
        <v>142</v>
      </c>
      <c r="H146" s="219">
        <v>84</v>
      </c>
      <c r="I146" s="220"/>
      <c r="J146" s="221">
        <f>ROUND(I146*H146,2)</f>
        <v>0</v>
      </c>
      <c r="K146" s="222"/>
      <c r="L146" s="44"/>
      <c r="M146" s="223" t="s">
        <v>1</v>
      </c>
      <c r="N146" s="224" t="s">
        <v>40</v>
      </c>
      <c r="O146" s="91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7" t="s">
        <v>129</v>
      </c>
      <c r="AT146" s="227" t="s">
        <v>125</v>
      </c>
      <c r="AU146" s="227" t="s">
        <v>85</v>
      </c>
      <c r="AY146" s="17" t="s">
        <v>122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7" t="s">
        <v>83</v>
      </c>
      <c r="BK146" s="228">
        <f>ROUND(I146*H146,2)</f>
        <v>0</v>
      </c>
      <c r="BL146" s="17" t="s">
        <v>129</v>
      </c>
      <c r="BM146" s="227" t="s">
        <v>157</v>
      </c>
    </row>
    <row r="147" s="13" customFormat="1">
      <c r="A147" s="13"/>
      <c r="B147" s="229"/>
      <c r="C147" s="230"/>
      <c r="D147" s="231" t="s">
        <v>131</v>
      </c>
      <c r="E147" s="232" t="s">
        <v>1</v>
      </c>
      <c r="F147" s="233" t="s">
        <v>158</v>
      </c>
      <c r="G147" s="230"/>
      <c r="H147" s="232" t="s">
        <v>1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131</v>
      </c>
      <c r="AU147" s="239" t="s">
        <v>85</v>
      </c>
      <c r="AV147" s="13" t="s">
        <v>83</v>
      </c>
      <c r="AW147" s="13" t="s">
        <v>32</v>
      </c>
      <c r="AX147" s="13" t="s">
        <v>75</v>
      </c>
      <c r="AY147" s="239" t="s">
        <v>122</v>
      </c>
    </row>
    <row r="148" s="14" customFormat="1">
      <c r="A148" s="14"/>
      <c r="B148" s="240"/>
      <c r="C148" s="241"/>
      <c r="D148" s="231" t="s">
        <v>131</v>
      </c>
      <c r="E148" s="242" t="s">
        <v>1</v>
      </c>
      <c r="F148" s="243" t="s">
        <v>159</v>
      </c>
      <c r="G148" s="241"/>
      <c r="H148" s="244">
        <v>84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0" t="s">
        <v>131</v>
      </c>
      <c r="AU148" s="250" t="s">
        <v>85</v>
      </c>
      <c r="AV148" s="14" t="s">
        <v>85</v>
      </c>
      <c r="AW148" s="14" t="s">
        <v>32</v>
      </c>
      <c r="AX148" s="14" t="s">
        <v>83</v>
      </c>
      <c r="AY148" s="250" t="s">
        <v>122</v>
      </c>
    </row>
    <row r="149" s="2" customFormat="1" ht="33" customHeight="1">
      <c r="A149" s="38"/>
      <c r="B149" s="39"/>
      <c r="C149" s="215" t="s">
        <v>160</v>
      </c>
      <c r="D149" s="215" t="s">
        <v>125</v>
      </c>
      <c r="E149" s="216" t="s">
        <v>161</v>
      </c>
      <c r="F149" s="217" t="s">
        <v>162</v>
      </c>
      <c r="G149" s="218" t="s">
        <v>142</v>
      </c>
      <c r="H149" s="219">
        <v>4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40</v>
      </c>
      <c r="O149" s="91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129</v>
      </c>
      <c r="AT149" s="227" t="s">
        <v>125</v>
      </c>
      <c r="AU149" s="227" t="s">
        <v>85</v>
      </c>
      <c r="AY149" s="17" t="s">
        <v>122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83</v>
      </c>
      <c r="BK149" s="228">
        <f>ROUND(I149*H149,2)</f>
        <v>0</v>
      </c>
      <c r="BL149" s="17" t="s">
        <v>129</v>
      </c>
      <c r="BM149" s="227" t="s">
        <v>163</v>
      </c>
    </row>
    <row r="150" s="2" customFormat="1" ht="33" customHeight="1">
      <c r="A150" s="38"/>
      <c r="B150" s="39"/>
      <c r="C150" s="215" t="s">
        <v>164</v>
      </c>
      <c r="D150" s="215" t="s">
        <v>125</v>
      </c>
      <c r="E150" s="216" t="s">
        <v>165</v>
      </c>
      <c r="F150" s="217" t="s">
        <v>166</v>
      </c>
      <c r="G150" s="218" t="s">
        <v>142</v>
      </c>
      <c r="H150" s="219">
        <v>4</v>
      </c>
      <c r="I150" s="220"/>
      <c r="J150" s="221">
        <f>ROUND(I150*H150,2)</f>
        <v>0</v>
      </c>
      <c r="K150" s="222"/>
      <c r="L150" s="44"/>
      <c r="M150" s="223" t="s">
        <v>1</v>
      </c>
      <c r="N150" s="224" t="s">
        <v>40</v>
      </c>
      <c r="O150" s="91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129</v>
      </c>
      <c r="AT150" s="227" t="s">
        <v>125</v>
      </c>
      <c r="AU150" s="227" t="s">
        <v>85</v>
      </c>
      <c r="AY150" s="17" t="s">
        <v>122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83</v>
      </c>
      <c r="BK150" s="228">
        <f>ROUND(I150*H150,2)</f>
        <v>0</v>
      </c>
      <c r="BL150" s="17" t="s">
        <v>129</v>
      </c>
      <c r="BM150" s="227" t="s">
        <v>167</v>
      </c>
    </row>
    <row r="151" s="2" customFormat="1" ht="24.15" customHeight="1">
      <c r="A151" s="38"/>
      <c r="B151" s="39"/>
      <c r="C151" s="215" t="s">
        <v>137</v>
      </c>
      <c r="D151" s="215" t="s">
        <v>125</v>
      </c>
      <c r="E151" s="216" t="s">
        <v>168</v>
      </c>
      <c r="F151" s="217" t="s">
        <v>169</v>
      </c>
      <c r="G151" s="218" t="s">
        <v>128</v>
      </c>
      <c r="H151" s="219">
        <v>1180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40</v>
      </c>
      <c r="O151" s="91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129</v>
      </c>
      <c r="AT151" s="227" t="s">
        <v>125</v>
      </c>
      <c r="AU151" s="227" t="s">
        <v>85</v>
      </c>
      <c r="AY151" s="17" t="s">
        <v>122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83</v>
      </c>
      <c r="BK151" s="228">
        <f>ROUND(I151*H151,2)</f>
        <v>0</v>
      </c>
      <c r="BL151" s="17" t="s">
        <v>129</v>
      </c>
      <c r="BM151" s="227" t="s">
        <v>170</v>
      </c>
    </row>
    <row r="152" s="13" customFormat="1">
      <c r="A152" s="13"/>
      <c r="B152" s="229"/>
      <c r="C152" s="230"/>
      <c r="D152" s="231" t="s">
        <v>131</v>
      </c>
      <c r="E152" s="232" t="s">
        <v>1</v>
      </c>
      <c r="F152" s="233" t="s">
        <v>171</v>
      </c>
      <c r="G152" s="230"/>
      <c r="H152" s="232" t="s">
        <v>1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131</v>
      </c>
      <c r="AU152" s="239" t="s">
        <v>85</v>
      </c>
      <c r="AV152" s="13" t="s">
        <v>83</v>
      </c>
      <c r="AW152" s="13" t="s">
        <v>32</v>
      </c>
      <c r="AX152" s="13" t="s">
        <v>75</v>
      </c>
      <c r="AY152" s="239" t="s">
        <v>122</v>
      </c>
    </row>
    <row r="153" s="14" customFormat="1">
      <c r="A153" s="14"/>
      <c r="B153" s="240"/>
      <c r="C153" s="241"/>
      <c r="D153" s="231" t="s">
        <v>131</v>
      </c>
      <c r="E153" s="242" t="s">
        <v>1</v>
      </c>
      <c r="F153" s="243" t="s">
        <v>172</v>
      </c>
      <c r="G153" s="241"/>
      <c r="H153" s="244">
        <v>1180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131</v>
      </c>
      <c r="AU153" s="250" t="s">
        <v>85</v>
      </c>
      <c r="AV153" s="14" t="s">
        <v>85</v>
      </c>
      <c r="AW153" s="14" t="s">
        <v>32</v>
      </c>
      <c r="AX153" s="14" t="s">
        <v>83</v>
      </c>
      <c r="AY153" s="250" t="s">
        <v>122</v>
      </c>
    </row>
    <row r="154" s="2" customFormat="1" ht="24.15" customHeight="1">
      <c r="A154" s="38"/>
      <c r="B154" s="39"/>
      <c r="C154" s="215" t="s">
        <v>173</v>
      </c>
      <c r="D154" s="215" t="s">
        <v>125</v>
      </c>
      <c r="E154" s="216" t="s">
        <v>174</v>
      </c>
      <c r="F154" s="217" t="s">
        <v>175</v>
      </c>
      <c r="G154" s="218" t="s">
        <v>176</v>
      </c>
      <c r="H154" s="219">
        <v>352.25599999999997</v>
      </c>
      <c r="I154" s="220"/>
      <c r="J154" s="221">
        <f>ROUND(I154*H154,2)</f>
        <v>0</v>
      </c>
      <c r="K154" s="222"/>
      <c r="L154" s="44"/>
      <c r="M154" s="223" t="s">
        <v>1</v>
      </c>
      <c r="N154" s="224" t="s">
        <v>40</v>
      </c>
      <c r="O154" s="91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129</v>
      </c>
      <c r="AT154" s="227" t="s">
        <v>125</v>
      </c>
      <c r="AU154" s="227" t="s">
        <v>85</v>
      </c>
      <c r="AY154" s="17" t="s">
        <v>122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83</v>
      </c>
      <c r="BK154" s="228">
        <f>ROUND(I154*H154,2)</f>
        <v>0</v>
      </c>
      <c r="BL154" s="17" t="s">
        <v>129</v>
      </c>
      <c r="BM154" s="227" t="s">
        <v>177</v>
      </c>
    </row>
    <row r="155" s="14" customFormat="1">
      <c r="A155" s="14"/>
      <c r="B155" s="240"/>
      <c r="C155" s="241"/>
      <c r="D155" s="231" t="s">
        <v>131</v>
      </c>
      <c r="E155" s="242" t="s">
        <v>1</v>
      </c>
      <c r="F155" s="243" t="s">
        <v>178</v>
      </c>
      <c r="G155" s="241"/>
      <c r="H155" s="244">
        <v>155.648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131</v>
      </c>
      <c r="AU155" s="250" t="s">
        <v>85</v>
      </c>
      <c r="AV155" s="14" t="s">
        <v>85</v>
      </c>
      <c r="AW155" s="14" t="s">
        <v>32</v>
      </c>
      <c r="AX155" s="14" t="s">
        <v>75</v>
      </c>
      <c r="AY155" s="250" t="s">
        <v>122</v>
      </c>
    </row>
    <row r="156" s="14" customFormat="1">
      <c r="A156" s="14"/>
      <c r="B156" s="240"/>
      <c r="C156" s="241"/>
      <c r="D156" s="231" t="s">
        <v>131</v>
      </c>
      <c r="E156" s="242" t="s">
        <v>1</v>
      </c>
      <c r="F156" s="243" t="s">
        <v>179</v>
      </c>
      <c r="G156" s="241"/>
      <c r="H156" s="244">
        <v>196.608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131</v>
      </c>
      <c r="AU156" s="250" t="s">
        <v>85</v>
      </c>
      <c r="AV156" s="14" t="s">
        <v>85</v>
      </c>
      <c r="AW156" s="14" t="s">
        <v>32</v>
      </c>
      <c r="AX156" s="14" t="s">
        <v>75</v>
      </c>
      <c r="AY156" s="250" t="s">
        <v>122</v>
      </c>
    </row>
    <row r="157" s="15" customFormat="1">
      <c r="A157" s="15"/>
      <c r="B157" s="251"/>
      <c r="C157" s="252"/>
      <c r="D157" s="231" t="s">
        <v>131</v>
      </c>
      <c r="E157" s="253" t="s">
        <v>1</v>
      </c>
      <c r="F157" s="254" t="s">
        <v>180</v>
      </c>
      <c r="G157" s="252"/>
      <c r="H157" s="255">
        <v>352.25599999999997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1" t="s">
        <v>131</v>
      </c>
      <c r="AU157" s="261" t="s">
        <v>85</v>
      </c>
      <c r="AV157" s="15" t="s">
        <v>129</v>
      </c>
      <c r="AW157" s="15" t="s">
        <v>32</v>
      </c>
      <c r="AX157" s="15" t="s">
        <v>83</v>
      </c>
      <c r="AY157" s="261" t="s">
        <v>122</v>
      </c>
    </row>
    <row r="158" s="2" customFormat="1" ht="24.15" customHeight="1">
      <c r="A158" s="38"/>
      <c r="B158" s="39"/>
      <c r="C158" s="215" t="s">
        <v>181</v>
      </c>
      <c r="D158" s="215" t="s">
        <v>125</v>
      </c>
      <c r="E158" s="216" t="s">
        <v>182</v>
      </c>
      <c r="F158" s="217" t="s">
        <v>183</v>
      </c>
      <c r="G158" s="218" t="s">
        <v>176</v>
      </c>
      <c r="H158" s="219">
        <v>352.25599999999997</v>
      </c>
      <c r="I158" s="220"/>
      <c r="J158" s="221">
        <f>ROUND(I158*H158,2)</f>
        <v>0</v>
      </c>
      <c r="K158" s="222"/>
      <c r="L158" s="44"/>
      <c r="M158" s="223" t="s">
        <v>1</v>
      </c>
      <c r="N158" s="224" t="s">
        <v>40</v>
      </c>
      <c r="O158" s="91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7" t="s">
        <v>129</v>
      </c>
      <c r="AT158" s="227" t="s">
        <v>125</v>
      </c>
      <c r="AU158" s="227" t="s">
        <v>85</v>
      </c>
      <c r="AY158" s="17" t="s">
        <v>122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83</v>
      </c>
      <c r="BK158" s="228">
        <f>ROUND(I158*H158,2)</f>
        <v>0</v>
      </c>
      <c r="BL158" s="17" t="s">
        <v>129</v>
      </c>
      <c r="BM158" s="227" t="s">
        <v>184</v>
      </c>
    </row>
    <row r="159" s="12" customFormat="1" ht="22.8" customHeight="1">
      <c r="A159" s="12"/>
      <c r="B159" s="199"/>
      <c r="C159" s="200"/>
      <c r="D159" s="201" t="s">
        <v>74</v>
      </c>
      <c r="E159" s="213" t="s">
        <v>185</v>
      </c>
      <c r="F159" s="213" t="s">
        <v>186</v>
      </c>
      <c r="G159" s="200"/>
      <c r="H159" s="200"/>
      <c r="I159" s="203"/>
      <c r="J159" s="214">
        <f>BK159</f>
        <v>0</v>
      </c>
      <c r="K159" s="200"/>
      <c r="L159" s="205"/>
      <c r="M159" s="206"/>
      <c r="N159" s="207"/>
      <c r="O159" s="207"/>
      <c r="P159" s="208">
        <f>SUM(P160:P164)</f>
        <v>0</v>
      </c>
      <c r="Q159" s="207"/>
      <c r="R159" s="208">
        <f>SUM(R160:R164)</f>
        <v>0</v>
      </c>
      <c r="S159" s="207"/>
      <c r="T159" s="209">
        <f>SUM(T160:T164)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0" t="s">
        <v>83</v>
      </c>
      <c r="AT159" s="211" t="s">
        <v>74</v>
      </c>
      <c r="AU159" s="211" t="s">
        <v>83</v>
      </c>
      <c r="AY159" s="210" t="s">
        <v>122</v>
      </c>
      <c r="BK159" s="212">
        <f>SUM(BK160:BK164)</f>
        <v>0</v>
      </c>
    </row>
    <row r="160" s="2" customFormat="1" ht="33" customHeight="1">
      <c r="A160" s="38"/>
      <c r="B160" s="39"/>
      <c r="C160" s="215" t="s">
        <v>187</v>
      </c>
      <c r="D160" s="215" t="s">
        <v>125</v>
      </c>
      <c r="E160" s="216" t="s">
        <v>188</v>
      </c>
      <c r="F160" s="217" t="s">
        <v>189</v>
      </c>
      <c r="G160" s="218" t="s">
        <v>190</v>
      </c>
      <c r="H160" s="219">
        <v>7.0670000000000002</v>
      </c>
      <c r="I160" s="220"/>
      <c r="J160" s="221">
        <f>ROUND(I160*H160,2)</f>
        <v>0</v>
      </c>
      <c r="K160" s="222"/>
      <c r="L160" s="44"/>
      <c r="M160" s="223" t="s">
        <v>1</v>
      </c>
      <c r="N160" s="224" t="s">
        <v>40</v>
      </c>
      <c r="O160" s="91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129</v>
      </c>
      <c r="AT160" s="227" t="s">
        <v>125</v>
      </c>
      <c r="AU160" s="227" t="s">
        <v>85</v>
      </c>
      <c r="AY160" s="17" t="s">
        <v>122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83</v>
      </c>
      <c r="BK160" s="228">
        <f>ROUND(I160*H160,2)</f>
        <v>0</v>
      </c>
      <c r="BL160" s="17" t="s">
        <v>129</v>
      </c>
      <c r="BM160" s="227" t="s">
        <v>191</v>
      </c>
    </row>
    <row r="161" s="2" customFormat="1" ht="24.15" customHeight="1">
      <c r="A161" s="38"/>
      <c r="B161" s="39"/>
      <c r="C161" s="215" t="s">
        <v>192</v>
      </c>
      <c r="D161" s="215" t="s">
        <v>125</v>
      </c>
      <c r="E161" s="216" t="s">
        <v>193</v>
      </c>
      <c r="F161" s="217" t="s">
        <v>194</v>
      </c>
      <c r="G161" s="218" t="s">
        <v>190</v>
      </c>
      <c r="H161" s="219">
        <v>7.0670000000000002</v>
      </c>
      <c r="I161" s="220"/>
      <c r="J161" s="221">
        <f>ROUND(I161*H161,2)</f>
        <v>0</v>
      </c>
      <c r="K161" s="222"/>
      <c r="L161" s="44"/>
      <c r="M161" s="223" t="s">
        <v>1</v>
      </c>
      <c r="N161" s="224" t="s">
        <v>40</v>
      </c>
      <c r="O161" s="91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129</v>
      </c>
      <c r="AT161" s="227" t="s">
        <v>125</v>
      </c>
      <c r="AU161" s="227" t="s">
        <v>85</v>
      </c>
      <c r="AY161" s="17" t="s">
        <v>122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83</v>
      </c>
      <c r="BK161" s="228">
        <f>ROUND(I161*H161,2)</f>
        <v>0</v>
      </c>
      <c r="BL161" s="17" t="s">
        <v>129</v>
      </c>
      <c r="BM161" s="227" t="s">
        <v>195</v>
      </c>
    </row>
    <row r="162" s="2" customFormat="1" ht="24.15" customHeight="1">
      <c r="A162" s="38"/>
      <c r="B162" s="39"/>
      <c r="C162" s="215" t="s">
        <v>196</v>
      </c>
      <c r="D162" s="215" t="s">
        <v>125</v>
      </c>
      <c r="E162" s="216" t="s">
        <v>197</v>
      </c>
      <c r="F162" s="217" t="s">
        <v>198</v>
      </c>
      <c r="G162" s="218" t="s">
        <v>190</v>
      </c>
      <c r="H162" s="219">
        <v>134.273</v>
      </c>
      <c r="I162" s="220"/>
      <c r="J162" s="221">
        <f>ROUND(I162*H162,2)</f>
        <v>0</v>
      </c>
      <c r="K162" s="222"/>
      <c r="L162" s="44"/>
      <c r="M162" s="223" t="s">
        <v>1</v>
      </c>
      <c r="N162" s="224" t="s">
        <v>40</v>
      </c>
      <c r="O162" s="91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129</v>
      </c>
      <c r="AT162" s="227" t="s">
        <v>125</v>
      </c>
      <c r="AU162" s="227" t="s">
        <v>85</v>
      </c>
      <c r="AY162" s="17" t="s">
        <v>122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83</v>
      </c>
      <c r="BK162" s="228">
        <f>ROUND(I162*H162,2)</f>
        <v>0</v>
      </c>
      <c r="BL162" s="17" t="s">
        <v>129</v>
      </c>
      <c r="BM162" s="227" t="s">
        <v>199</v>
      </c>
    </row>
    <row r="163" s="14" customFormat="1">
      <c r="A163" s="14"/>
      <c r="B163" s="240"/>
      <c r="C163" s="241"/>
      <c r="D163" s="231" t="s">
        <v>131</v>
      </c>
      <c r="E163" s="241"/>
      <c r="F163" s="243" t="s">
        <v>200</v>
      </c>
      <c r="G163" s="241"/>
      <c r="H163" s="244">
        <v>134.273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131</v>
      </c>
      <c r="AU163" s="250" t="s">
        <v>85</v>
      </c>
      <c r="AV163" s="14" t="s">
        <v>85</v>
      </c>
      <c r="AW163" s="14" t="s">
        <v>4</v>
      </c>
      <c r="AX163" s="14" t="s">
        <v>83</v>
      </c>
      <c r="AY163" s="250" t="s">
        <v>122</v>
      </c>
    </row>
    <row r="164" s="2" customFormat="1" ht="33" customHeight="1">
      <c r="A164" s="38"/>
      <c r="B164" s="39"/>
      <c r="C164" s="215" t="s">
        <v>8</v>
      </c>
      <c r="D164" s="215" t="s">
        <v>125</v>
      </c>
      <c r="E164" s="216" t="s">
        <v>201</v>
      </c>
      <c r="F164" s="217" t="s">
        <v>202</v>
      </c>
      <c r="G164" s="218" t="s">
        <v>190</v>
      </c>
      <c r="H164" s="219">
        <v>7.0670000000000002</v>
      </c>
      <c r="I164" s="220"/>
      <c r="J164" s="221">
        <f>ROUND(I164*H164,2)</f>
        <v>0</v>
      </c>
      <c r="K164" s="222"/>
      <c r="L164" s="44"/>
      <c r="M164" s="223" t="s">
        <v>1</v>
      </c>
      <c r="N164" s="224" t="s">
        <v>40</v>
      </c>
      <c r="O164" s="91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7" t="s">
        <v>129</v>
      </c>
      <c r="AT164" s="227" t="s">
        <v>125</v>
      </c>
      <c r="AU164" s="227" t="s">
        <v>85</v>
      </c>
      <c r="AY164" s="17" t="s">
        <v>122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83</v>
      </c>
      <c r="BK164" s="228">
        <f>ROUND(I164*H164,2)</f>
        <v>0</v>
      </c>
      <c r="BL164" s="17" t="s">
        <v>129</v>
      </c>
      <c r="BM164" s="227" t="s">
        <v>203</v>
      </c>
    </row>
    <row r="165" s="12" customFormat="1" ht="22.8" customHeight="1">
      <c r="A165" s="12"/>
      <c r="B165" s="199"/>
      <c r="C165" s="200"/>
      <c r="D165" s="201" t="s">
        <v>74</v>
      </c>
      <c r="E165" s="213" t="s">
        <v>204</v>
      </c>
      <c r="F165" s="213" t="s">
        <v>205</v>
      </c>
      <c r="G165" s="200"/>
      <c r="H165" s="200"/>
      <c r="I165" s="203"/>
      <c r="J165" s="214">
        <f>BK165</f>
        <v>0</v>
      </c>
      <c r="K165" s="200"/>
      <c r="L165" s="205"/>
      <c r="M165" s="206"/>
      <c r="N165" s="207"/>
      <c r="O165" s="207"/>
      <c r="P165" s="208">
        <f>P166</f>
        <v>0</v>
      </c>
      <c r="Q165" s="207"/>
      <c r="R165" s="208">
        <f>R166</f>
        <v>0</v>
      </c>
      <c r="S165" s="207"/>
      <c r="T165" s="209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0" t="s">
        <v>83</v>
      </c>
      <c r="AT165" s="211" t="s">
        <v>74</v>
      </c>
      <c r="AU165" s="211" t="s">
        <v>83</v>
      </c>
      <c r="AY165" s="210" t="s">
        <v>122</v>
      </c>
      <c r="BK165" s="212">
        <f>BK166</f>
        <v>0</v>
      </c>
    </row>
    <row r="166" s="2" customFormat="1" ht="24.15" customHeight="1">
      <c r="A166" s="38"/>
      <c r="B166" s="39"/>
      <c r="C166" s="215" t="s">
        <v>206</v>
      </c>
      <c r="D166" s="215" t="s">
        <v>125</v>
      </c>
      <c r="E166" s="216" t="s">
        <v>207</v>
      </c>
      <c r="F166" s="217" t="s">
        <v>208</v>
      </c>
      <c r="G166" s="218" t="s">
        <v>190</v>
      </c>
      <c r="H166" s="219">
        <v>4.7629999999999999</v>
      </c>
      <c r="I166" s="220"/>
      <c r="J166" s="221">
        <f>ROUND(I166*H166,2)</f>
        <v>0</v>
      </c>
      <c r="K166" s="222"/>
      <c r="L166" s="44"/>
      <c r="M166" s="223" t="s">
        <v>1</v>
      </c>
      <c r="N166" s="224" t="s">
        <v>40</v>
      </c>
      <c r="O166" s="91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129</v>
      </c>
      <c r="AT166" s="227" t="s">
        <v>125</v>
      </c>
      <c r="AU166" s="227" t="s">
        <v>85</v>
      </c>
      <c r="AY166" s="17" t="s">
        <v>122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83</v>
      </c>
      <c r="BK166" s="228">
        <f>ROUND(I166*H166,2)</f>
        <v>0</v>
      </c>
      <c r="BL166" s="17" t="s">
        <v>129</v>
      </c>
      <c r="BM166" s="227" t="s">
        <v>209</v>
      </c>
    </row>
    <row r="167" s="12" customFormat="1" ht="25.92" customHeight="1">
      <c r="A167" s="12"/>
      <c r="B167" s="199"/>
      <c r="C167" s="200"/>
      <c r="D167" s="201" t="s">
        <v>74</v>
      </c>
      <c r="E167" s="202" t="s">
        <v>210</v>
      </c>
      <c r="F167" s="202" t="s">
        <v>211</v>
      </c>
      <c r="G167" s="200"/>
      <c r="H167" s="200"/>
      <c r="I167" s="203"/>
      <c r="J167" s="204">
        <f>BK167</f>
        <v>0</v>
      </c>
      <c r="K167" s="200"/>
      <c r="L167" s="205"/>
      <c r="M167" s="206"/>
      <c r="N167" s="207"/>
      <c r="O167" s="207"/>
      <c r="P167" s="208">
        <f>P168+P174</f>
        <v>0</v>
      </c>
      <c r="Q167" s="207"/>
      <c r="R167" s="208">
        <f>R168+R174</f>
        <v>0.84334500000000001</v>
      </c>
      <c r="S167" s="207"/>
      <c r="T167" s="209">
        <f>T168+T174</f>
        <v>1.2003999999999999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0" t="s">
        <v>85</v>
      </c>
      <c r="AT167" s="211" t="s">
        <v>74</v>
      </c>
      <c r="AU167" s="211" t="s">
        <v>75</v>
      </c>
      <c r="AY167" s="210" t="s">
        <v>122</v>
      </c>
      <c r="BK167" s="212">
        <f>BK168+BK174</f>
        <v>0</v>
      </c>
    </row>
    <row r="168" s="12" customFormat="1" ht="22.8" customHeight="1">
      <c r="A168" s="12"/>
      <c r="B168" s="199"/>
      <c r="C168" s="200"/>
      <c r="D168" s="201" t="s">
        <v>74</v>
      </c>
      <c r="E168" s="213" t="s">
        <v>212</v>
      </c>
      <c r="F168" s="213" t="s">
        <v>213</v>
      </c>
      <c r="G168" s="200"/>
      <c r="H168" s="200"/>
      <c r="I168" s="203"/>
      <c r="J168" s="214">
        <f>BK168</f>
        <v>0</v>
      </c>
      <c r="K168" s="200"/>
      <c r="L168" s="205"/>
      <c r="M168" s="206"/>
      <c r="N168" s="207"/>
      <c r="O168" s="207"/>
      <c r="P168" s="208">
        <f>SUM(P169:P173)</f>
        <v>0</v>
      </c>
      <c r="Q168" s="207"/>
      <c r="R168" s="208">
        <f>SUM(R169:R173)</f>
        <v>0.3528</v>
      </c>
      <c r="S168" s="207"/>
      <c r="T168" s="209">
        <f>SUM(T169:T173)</f>
        <v>0.86399999999999988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0" t="s">
        <v>85</v>
      </c>
      <c r="AT168" s="211" t="s">
        <v>74</v>
      </c>
      <c r="AU168" s="211" t="s">
        <v>83</v>
      </c>
      <c r="AY168" s="210" t="s">
        <v>122</v>
      </c>
      <c r="BK168" s="212">
        <f>SUM(BK169:BK173)</f>
        <v>0</v>
      </c>
    </row>
    <row r="169" s="2" customFormat="1" ht="24.15" customHeight="1">
      <c r="A169" s="38"/>
      <c r="B169" s="39"/>
      <c r="C169" s="215" t="s">
        <v>214</v>
      </c>
      <c r="D169" s="215" t="s">
        <v>125</v>
      </c>
      <c r="E169" s="216" t="s">
        <v>215</v>
      </c>
      <c r="F169" s="217" t="s">
        <v>216</v>
      </c>
      <c r="G169" s="218" t="s">
        <v>128</v>
      </c>
      <c r="H169" s="219">
        <v>48</v>
      </c>
      <c r="I169" s="220"/>
      <c r="J169" s="221">
        <f>ROUND(I169*H169,2)</f>
        <v>0</v>
      </c>
      <c r="K169" s="222"/>
      <c r="L169" s="44"/>
      <c r="M169" s="223" t="s">
        <v>1</v>
      </c>
      <c r="N169" s="224" t="s">
        <v>40</v>
      </c>
      <c r="O169" s="91"/>
      <c r="P169" s="225">
        <f>O169*H169</f>
        <v>0</v>
      </c>
      <c r="Q169" s="225">
        <v>0</v>
      </c>
      <c r="R169" s="225">
        <f>Q169*H169</f>
        <v>0</v>
      </c>
      <c r="S169" s="225">
        <v>0.017999999999999999</v>
      </c>
      <c r="T169" s="226">
        <f>S169*H169</f>
        <v>0.86399999999999988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206</v>
      </c>
      <c r="AT169" s="227" t="s">
        <v>125</v>
      </c>
      <c r="AU169" s="227" t="s">
        <v>85</v>
      </c>
      <c r="AY169" s="17" t="s">
        <v>122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83</v>
      </c>
      <c r="BK169" s="228">
        <f>ROUND(I169*H169,2)</f>
        <v>0</v>
      </c>
      <c r="BL169" s="17" t="s">
        <v>206</v>
      </c>
      <c r="BM169" s="227" t="s">
        <v>217</v>
      </c>
    </row>
    <row r="170" s="2" customFormat="1" ht="16.5" customHeight="1">
      <c r="A170" s="38"/>
      <c r="B170" s="39"/>
      <c r="C170" s="215" t="s">
        <v>218</v>
      </c>
      <c r="D170" s="215" t="s">
        <v>125</v>
      </c>
      <c r="E170" s="216" t="s">
        <v>219</v>
      </c>
      <c r="F170" s="217" t="s">
        <v>220</v>
      </c>
      <c r="G170" s="218" t="s">
        <v>128</v>
      </c>
      <c r="H170" s="219">
        <v>150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40</v>
      </c>
      <c r="O170" s="91"/>
      <c r="P170" s="225">
        <f>O170*H170</f>
        <v>0</v>
      </c>
      <c r="Q170" s="225">
        <v>0.00029999999999999997</v>
      </c>
      <c r="R170" s="225">
        <f>Q170*H170</f>
        <v>0.044999999999999998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206</v>
      </c>
      <c r="AT170" s="227" t="s">
        <v>125</v>
      </c>
      <c r="AU170" s="227" t="s">
        <v>85</v>
      </c>
      <c r="AY170" s="17" t="s">
        <v>122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83</v>
      </c>
      <c r="BK170" s="228">
        <f>ROUND(I170*H170,2)</f>
        <v>0</v>
      </c>
      <c r="BL170" s="17" t="s">
        <v>206</v>
      </c>
      <c r="BM170" s="227" t="s">
        <v>221</v>
      </c>
    </row>
    <row r="171" s="2" customFormat="1" ht="37.8" customHeight="1">
      <c r="A171" s="38"/>
      <c r="B171" s="39"/>
      <c r="C171" s="262" t="s">
        <v>222</v>
      </c>
      <c r="D171" s="262" t="s">
        <v>223</v>
      </c>
      <c r="E171" s="263" t="s">
        <v>224</v>
      </c>
      <c r="F171" s="264" t="s">
        <v>225</v>
      </c>
      <c r="G171" s="265" t="s">
        <v>128</v>
      </c>
      <c r="H171" s="266">
        <v>162</v>
      </c>
      <c r="I171" s="267"/>
      <c r="J171" s="268">
        <f>ROUND(I171*H171,2)</f>
        <v>0</v>
      </c>
      <c r="K171" s="269"/>
      <c r="L171" s="270"/>
      <c r="M171" s="271" t="s">
        <v>1</v>
      </c>
      <c r="N171" s="272" t="s">
        <v>40</v>
      </c>
      <c r="O171" s="91"/>
      <c r="P171" s="225">
        <f>O171*H171</f>
        <v>0</v>
      </c>
      <c r="Q171" s="225">
        <v>0.0019</v>
      </c>
      <c r="R171" s="225">
        <f>Q171*H171</f>
        <v>0.30780000000000002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226</v>
      </c>
      <c r="AT171" s="227" t="s">
        <v>223</v>
      </c>
      <c r="AU171" s="227" t="s">
        <v>85</v>
      </c>
      <c r="AY171" s="17" t="s">
        <v>122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83</v>
      </c>
      <c r="BK171" s="228">
        <f>ROUND(I171*H171,2)</f>
        <v>0</v>
      </c>
      <c r="BL171" s="17" t="s">
        <v>206</v>
      </c>
      <c r="BM171" s="227" t="s">
        <v>227</v>
      </c>
    </row>
    <row r="172" s="14" customFormat="1">
      <c r="A172" s="14"/>
      <c r="B172" s="240"/>
      <c r="C172" s="241"/>
      <c r="D172" s="231" t="s">
        <v>131</v>
      </c>
      <c r="E172" s="241"/>
      <c r="F172" s="243" t="s">
        <v>228</v>
      </c>
      <c r="G172" s="241"/>
      <c r="H172" s="244">
        <v>162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131</v>
      </c>
      <c r="AU172" s="250" t="s">
        <v>85</v>
      </c>
      <c r="AV172" s="14" t="s">
        <v>85</v>
      </c>
      <c r="AW172" s="14" t="s">
        <v>4</v>
      </c>
      <c r="AX172" s="14" t="s">
        <v>83</v>
      </c>
      <c r="AY172" s="250" t="s">
        <v>122</v>
      </c>
    </row>
    <row r="173" s="2" customFormat="1" ht="24.15" customHeight="1">
      <c r="A173" s="38"/>
      <c r="B173" s="39"/>
      <c r="C173" s="215" t="s">
        <v>229</v>
      </c>
      <c r="D173" s="215" t="s">
        <v>125</v>
      </c>
      <c r="E173" s="216" t="s">
        <v>230</v>
      </c>
      <c r="F173" s="217" t="s">
        <v>231</v>
      </c>
      <c r="G173" s="218" t="s">
        <v>190</v>
      </c>
      <c r="H173" s="219">
        <v>0.35299999999999998</v>
      </c>
      <c r="I173" s="220"/>
      <c r="J173" s="221">
        <f>ROUND(I173*H173,2)</f>
        <v>0</v>
      </c>
      <c r="K173" s="222"/>
      <c r="L173" s="44"/>
      <c r="M173" s="223" t="s">
        <v>1</v>
      </c>
      <c r="N173" s="224" t="s">
        <v>40</v>
      </c>
      <c r="O173" s="91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7" t="s">
        <v>206</v>
      </c>
      <c r="AT173" s="227" t="s">
        <v>125</v>
      </c>
      <c r="AU173" s="227" t="s">
        <v>85</v>
      </c>
      <c r="AY173" s="17" t="s">
        <v>122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83</v>
      </c>
      <c r="BK173" s="228">
        <f>ROUND(I173*H173,2)</f>
        <v>0</v>
      </c>
      <c r="BL173" s="17" t="s">
        <v>206</v>
      </c>
      <c r="BM173" s="227" t="s">
        <v>232</v>
      </c>
    </row>
    <row r="174" s="12" customFormat="1" ht="22.8" customHeight="1">
      <c r="A174" s="12"/>
      <c r="B174" s="199"/>
      <c r="C174" s="200"/>
      <c r="D174" s="201" t="s">
        <v>74</v>
      </c>
      <c r="E174" s="213" t="s">
        <v>233</v>
      </c>
      <c r="F174" s="213" t="s">
        <v>234</v>
      </c>
      <c r="G174" s="200"/>
      <c r="H174" s="200"/>
      <c r="I174" s="203"/>
      <c r="J174" s="214">
        <f>BK174</f>
        <v>0</v>
      </c>
      <c r="K174" s="200"/>
      <c r="L174" s="205"/>
      <c r="M174" s="206"/>
      <c r="N174" s="207"/>
      <c r="O174" s="207"/>
      <c r="P174" s="208">
        <f>SUM(P175:P217)</f>
        <v>0</v>
      </c>
      <c r="Q174" s="207"/>
      <c r="R174" s="208">
        <f>SUM(R175:R217)</f>
        <v>0.49054499999999995</v>
      </c>
      <c r="S174" s="207"/>
      <c r="T174" s="209">
        <f>SUM(T175:T217)</f>
        <v>0.33640000000000003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0" t="s">
        <v>85</v>
      </c>
      <c r="AT174" s="211" t="s">
        <v>74</v>
      </c>
      <c r="AU174" s="211" t="s">
        <v>83</v>
      </c>
      <c r="AY174" s="210" t="s">
        <v>122</v>
      </c>
      <c r="BK174" s="212">
        <f>SUM(BK175:BK217)</f>
        <v>0</v>
      </c>
    </row>
    <row r="175" s="2" customFormat="1" ht="24.15" customHeight="1">
      <c r="A175" s="38"/>
      <c r="B175" s="39"/>
      <c r="C175" s="215" t="s">
        <v>7</v>
      </c>
      <c r="D175" s="215" t="s">
        <v>125</v>
      </c>
      <c r="E175" s="216" t="s">
        <v>235</v>
      </c>
      <c r="F175" s="217" t="s">
        <v>236</v>
      </c>
      <c r="G175" s="218" t="s">
        <v>237</v>
      </c>
      <c r="H175" s="219">
        <v>60</v>
      </c>
      <c r="I175" s="220"/>
      <c r="J175" s="221">
        <f>ROUND(I175*H175,2)</f>
        <v>0</v>
      </c>
      <c r="K175" s="222"/>
      <c r="L175" s="44"/>
      <c r="M175" s="223" t="s">
        <v>1</v>
      </c>
      <c r="N175" s="224" t="s">
        <v>40</v>
      </c>
      <c r="O175" s="91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7" t="s">
        <v>206</v>
      </c>
      <c r="AT175" s="227" t="s">
        <v>125</v>
      </c>
      <c r="AU175" s="227" t="s">
        <v>85</v>
      </c>
      <c r="AY175" s="17" t="s">
        <v>122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7" t="s">
        <v>83</v>
      </c>
      <c r="BK175" s="228">
        <f>ROUND(I175*H175,2)</f>
        <v>0</v>
      </c>
      <c r="BL175" s="17" t="s">
        <v>206</v>
      </c>
      <c r="BM175" s="227" t="s">
        <v>238</v>
      </c>
    </row>
    <row r="176" s="2" customFormat="1" ht="24.15" customHeight="1">
      <c r="A176" s="38"/>
      <c r="B176" s="39"/>
      <c r="C176" s="262" t="s">
        <v>239</v>
      </c>
      <c r="D176" s="262" t="s">
        <v>223</v>
      </c>
      <c r="E176" s="263" t="s">
        <v>240</v>
      </c>
      <c r="F176" s="264" t="s">
        <v>241</v>
      </c>
      <c r="G176" s="265" t="s">
        <v>237</v>
      </c>
      <c r="H176" s="266">
        <v>63</v>
      </c>
      <c r="I176" s="267"/>
      <c r="J176" s="268">
        <f>ROUND(I176*H176,2)</f>
        <v>0</v>
      </c>
      <c r="K176" s="269"/>
      <c r="L176" s="270"/>
      <c r="M176" s="271" t="s">
        <v>1</v>
      </c>
      <c r="N176" s="272" t="s">
        <v>40</v>
      </c>
      <c r="O176" s="91"/>
      <c r="P176" s="225">
        <f>O176*H176</f>
        <v>0</v>
      </c>
      <c r="Q176" s="225">
        <v>0.00019000000000000001</v>
      </c>
      <c r="R176" s="225">
        <f>Q176*H176</f>
        <v>0.011970000000000002</v>
      </c>
      <c r="S176" s="225">
        <v>0</v>
      </c>
      <c r="T176" s="22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7" t="s">
        <v>226</v>
      </c>
      <c r="AT176" s="227" t="s">
        <v>223</v>
      </c>
      <c r="AU176" s="227" t="s">
        <v>85</v>
      </c>
      <c r="AY176" s="17" t="s">
        <v>122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83</v>
      </c>
      <c r="BK176" s="228">
        <f>ROUND(I176*H176,2)</f>
        <v>0</v>
      </c>
      <c r="BL176" s="17" t="s">
        <v>206</v>
      </c>
      <c r="BM176" s="227" t="s">
        <v>242</v>
      </c>
    </row>
    <row r="177" s="14" customFormat="1">
      <c r="A177" s="14"/>
      <c r="B177" s="240"/>
      <c r="C177" s="241"/>
      <c r="D177" s="231" t="s">
        <v>131</v>
      </c>
      <c r="E177" s="241"/>
      <c r="F177" s="243" t="s">
        <v>243</v>
      </c>
      <c r="G177" s="241"/>
      <c r="H177" s="244">
        <v>63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131</v>
      </c>
      <c r="AU177" s="250" t="s">
        <v>85</v>
      </c>
      <c r="AV177" s="14" t="s">
        <v>85</v>
      </c>
      <c r="AW177" s="14" t="s">
        <v>4</v>
      </c>
      <c r="AX177" s="14" t="s">
        <v>83</v>
      </c>
      <c r="AY177" s="250" t="s">
        <v>122</v>
      </c>
    </row>
    <row r="178" s="2" customFormat="1" ht="24.15" customHeight="1">
      <c r="A178" s="38"/>
      <c r="B178" s="39"/>
      <c r="C178" s="215" t="s">
        <v>244</v>
      </c>
      <c r="D178" s="215" t="s">
        <v>125</v>
      </c>
      <c r="E178" s="216" t="s">
        <v>245</v>
      </c>
      <c r="F178" s="217" t="s">
        <v>246</v>
      </c>
      <c r="G178" s="218" t="s">
        <v>142</v>
      </c>
      <c r="H178" s="219">
        <v>24</v>
      </c>
      <c r="I178" s="220"/>
      <c r="J178" s="221">
        <f>ROUND(I178*H178,2)</f>
        <v>0</v>
      </c>
      <c r="K178" s="222"/>
      <c r="L178" s="44"/>
      <c r="M178" s="223" t="s">
        <v>1</v>
      </c>
      <c r="N178" s="224" t="s">
        <v>40</v>
      </c>
      <c r="O178" s="91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7" t="s">
        <v>206</v>
      </c>
      <c r="AT178" s="227" t="s">
        <v>125</v>
      </c>
      <c r="AU178" s="227" t="s">
        <v>85</v>
      </c>
      <c r="AY178" s="17" t="s">
        <v>122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83</v>
      </c>
      <c r="BK178" s="228">
        <f>ROUND(I178*H178,2)</f>
        <v>0</v>
      </c>
      <c r="BL178" s="17" t="s">
        <v>206</v>
      </c>
      <c r="BM178" s="227" t="s">
        <v>247</v>
      </c>
    </row>
    <row r="179" s="2" customFormat="1" ht="24.15" customHeight="1">
      <c r="A179" s="38"/>
      <c r="B179" s="39"/>
      <c r="C179" s="262" t="s">
        <v>248</v>
      </c>
      <c r="D179" s="262" t="s">
        <v>223</v>
      </c>
      <c r="E179" s="263" t="s">
        <v>249</v>
      </c>
      <c r="F179" s="264" t="s">
        <v>250</v>
      </c>
      <c r="G179" s="265" t="s">
        <v>142</v>
      </c>
      <c r="H179" s="266">
        <v>24</v>
      </c>
      <c r="I179" s="267"/>
      <c r="J179" s="268">
        <f>ROUND(I179*H179,2)</f>
        <v>0</v>
      </c>
      <c r="K179" s="269"/>
      <c r="L179" s="270"/>
      <c r="M179" s="271" t="s">
        <v>1</v>
      </c>
      <c r="N179" s="272" t="s">
        <v>40</v>
      </c>
      <c r="O179" s="91"/>
      <c r="P179" s="225">
        <f>O179*H179</f>
        <v>0</v>
      </c>
      <c r="Q179" s="225">
        <v>9.0000000000000006E-05</v>
      </c>
      <c r="R179" s="225">
        <f>Q179*H179</f>
        <v>0.00216</v>
      </c>
      <c r="S179" s="225">
        <v>0</v>
      </c>
      <c r="T179" s="22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226</v>
      </c>
      <c r="AT179" s="227" t="s">
        <v>223</v>
      </c>
      <c r="AU179" s="227" t="s">
        <v>85</v>
      </c>
      <c r="AY179" s="17" t="s">
        <v>122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83</v>
      </c>
      <c r="BK179" s="228">
        <f>ROUND(I179*H179,2)</f>
        <v>0</v>
      </c>
      <c r="BL179" s="17" t="s">
        <v>206</v>
      </c>
      <c r="BM179" s="227" t="s">
        <v>251</v>
      </c>
    </row>
    <row r="180" s="2" customFormat="1" ht="33" customHeight="1">
      <c r="A180" s="38"/>
      <c r="B180" s="39"/>
      <c r="C180" s="215" t="s">
        <v>252</v>
      </c>
      <c r="D180" s="215" t="s">
        <v>125</v>
      </c>
      <c r="E180" s="216" t="s">
        <v>253</v>
      </c>
      <c r="F180" s="217" t="s">
        <v>254</v>
      </c>
      <c r="G180" s="218" t="s">
        <v>237</v>
      </c>
      <c r="H180" s="219">
        <v>20</v>
      </c>
      <c r="I180" s="220"/>
      <c r="J180" s="221">
        <f>ROUND(I180*H180,2)</f>
        <v>0</v>
      </c>
      <c r="K180" s="222"/>
      <c r="L180" s="44"/>
      <c r="M180" s="223" t="s">
        <v>1</v>
      </c>
      <c r="N180" s="224" t="s">
        <v>40</v>
      </c>
      <c r="O180" s="91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7" t="s">
        <v>206</v>
      </c>
      <c r="AT180" s="227" t="s">
        <v>125</v>
      </c>
      <c r="AU180" s="227" t="s">
        <v>85</v>
      </c>
      <c r="AY180" s="17" t="s">
        <v>122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7" t="s">
        <v>83</v>
      </c>
      <c r="BK180" s="228">
        <f>ROUND(I180*H180,2)</f>
        <v>0</v>
      </c>
      <c r="BL180" s="17" t="s">
        <v>206</v>
      </c>
      <c r="BM180" s="227" t="s">
        <v>255</v>
      </c>
    </row>
    <row r="181" s="2" customFormat="1" ht="24.15" customHeight="1">
      <c r="A181" s="38"/>
      <c r="B181" s="39"/>
      <c r="C181" s="262" t="s">
        <v>256</v>
      </c>
      <c r="D181" s="262" t="s">
        <v>223</v>
      </c>
      <c r="E181" s="263" t="s">
        <v>257</v>
      </c>
      <c r="F181" s="264" t="s">
        <v>258</v>
      </c>
      <c r="G181" s="265" t="s">
        <v>237</v>
      </c>
      <c r="H181" s="266">
        <v>23</v>
      </c>
      <c r="I181" s="267"/>
      <c r="J181" s="268">
        <f>ROUND(I181*H181,2)</f>
        <v>0</v>
      </c>
      <c r="K181" s="269"/>
      <c r="L181" s="270"/>
      <c r="M181" s="271" t="s">
        <v>1</v>
      </c>
      <c r="N181" s="272" t="s">
        <v>40</v>
      </c>
      <c r="O181" s="91"/>
      <c r="P181" s="225">
        <f>O181*H181</f>
        <v>0</v>
      </c>
      <c r="Q181" s="225">
        <v>5.0000000000000002E-05</v>
      </c>
      <c r="R181" s="225">
        <f>Q181*H181</f>
        <v>0.00115</v>
      </c>
      <c r="S181" s="225">
        <v>0</v>
      </c>
      <c r="T181" s="22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7" t="s">
        <v>226</v>
      </c>
      <c r="AT181" s="227" t="s">
        <v>223</v>
      </c>
      <c r="AU181" s="227" t="s">
        <v>85</v>
      </c>
      <c r="AY181" s="17" t="s">
        <v>122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83</v>
      </c>
      <c r="BK181" s="228">
        <f>ROUND(I181*H181,2)</f>
        <v>0</v>
      </c>
      <c r="BL181" s="17" t="s">
        <v>206</v>
      </c>
      <c r="BM181" s="227" t="s">
        <v>259</v>
      </c>
    </row>
    <row r="182" s="14" customFormat="1">
      <c r="A182" s="14"/>
      <c r="B182" s="240"/>
      <c r="C182" s="241"/>
      <c r="D182" s="231" t="s">
        <v>131</v>
      </c>
      <c r="E182" s="241"/>
      <c r="F182" s="243" t="s">
        <v>260</v>
      </c>
      <c r="G182" s="241"/>
      <c r="H182" s="244">
        <v>23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131</v>
      </c>
      <c r="AU182" s="250" t="s">
        <v>85</v>
      </c>
      <c r="AV182" s="14" t="s">
        <v>85</v>
      </c>
      <c r="AW182" s="14" t="s">
        <v>4</v>
      </c>
      <c r="AX182" s="14" t="s">
        <v>83</v>
      </c>
      <c r="AY182" s="250" t="s">
        <v>122</v>
      </c>
    </row>
    <row r="183" s="2" customFormat="1" ht="24.15" customHeight="1">
      <c r="A183" s="38"/>
      <c r="B183" s="39"/>
      <c r="C183" s="215" t="s">
        <v>261</v>
      </c>
      <c r="D183" s="215" t="s">
        <v>125</v>
      </c>
      <c r="E183" s="216" t="s">
        <v>262</v>
      </c>
      <c r="F183" s="217" t="s">
        <v>263</v>
      </c>
      <c r="G183" s="218" t="s">
        <v>237</v>
      </c>
      <c r="H183" s="219">
        <v>750</v>
      </c>
      <c r="I183" s="220"/>
      <c r="J183" s="221">
        <f>ROUND(I183*H183,2)</f>
        <v>0</v>
      </c>
      <c r="K183" s="222"/>
      <c r="L183" s="44"/>
      <c r="M183" s="223" t="s">
        <v>1</v>
      </c>
      <c r="N183" s="224" t="s">
        <v>40</v>
      </c>
      <c r="O183" s="91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7" t="s">
        <v>206</v>
      </c>
      <c r="AT183" s="227" t="s">
        <v>125</v>
      </c>
      <c r="AU183" s="227" t="s">
        <v>85</v>
      </c>
      <c r="AY183" s="17" t="s">
        <v>122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83</v>
      </c>
      <c r="BK183" s="228">
        <f>ROUND(I183*H183,2)</f>
        <v>0</v>
      </c>
      <c r="BL183" s="17" t="s">
        <v>206</v>
      </c>
      <c r="BM183" s="227" t="s">
        <v>264</v>
      </c>
    </row>
    <row r="184" s="2" customFormat="1" ht="49.05" customHeight="1">
      <c r="A184" s="38"/>
      <c r="B184" s="39"/>
      <c r="C184" s="262" t="s">
        <v>265</v>
      </c>
      <c r="D184" s="262" t="s">
        <v>223</v>
      </c>
      <c r="E184" s="263" t="s">
        <v>266</v>
      </c>
      <c r="F184" s="264" t="s">
        <v>267</v>
      </c>
      <c r="G184" s="265" t="s">
        <v>237</v>
      </c>
      <c r="H184" s="266">
        <v>862.5</v>
      </c>
      <c r="I184" s="267"/>
      <c r="J184" s="268">
        <f>ROUND(I184*H184,2)</f>
        <v>0</v>
      </c>
      <c r="K184" s="269"/>
      <c r="L184" s="270"/>
      <c r="M184" s="271" t="s">
        <v>1</v>
      </c>
      <c r="N184" s="272" t="s">
        <v>40</v>
      </c>
      <c r="O184" s="91"/>
      <c r="P184" s="225">
        <f>O184*H184</f>
        <v>0</v>
      </c>
      <c r="Q184" s="225">
        <v>0.00012999999999999999</v>
      </c>
      <c r="R184" s="225">
        <f>Q184*H184</f>
        <v>0.11212499999999999</v>
      </c>
      <c r="S184" s="225">
        <v>0</v>
      </c>
      <c r="T184" s="22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7" t="s">
        <v>226</v>
      </c>
      <c r="AT184" s="227" t="s">
        <v>223</v>
      </c>
      <c r="AU184" s="227" t="s">
        <v>85</v>
      </c>
      <c r="AY184" s="17" t="s">
        <v>122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83</v>
      </c>
      <c r="BK184" s="228">
        <f>ROUND(I184*H184,2)</f>
        <v>0</v>
      </c>
      <c r="BL184" s="17" t="s">
        <v>206</v>
      </c>
      <c r="BM184" s="227" t="s">
        <v>268</v>
      </c>
    </row>
    <row r="185" s="14" customFormat="1">
      <c r="A185" s="14"/>
      <c r="B185" s="240"/>
      <c r="C185" s="241"/>
      <c r="D185" s="231" t="s">
        <v>131</v>
      </c>
      <c r="E185" s="241"/>
      <c r="F185" s="243" t="s">
        <v>269</v>
      </c>
      <c r="G185" s="241"/>
      <c r="H185" s="244">
        <v>862.5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131</v>
      </c>
      <c r="AU185" s="250" t="s">
        <v>85</v>
      </c>
      <c r="AV185" s="14" t="s">
        <v>85</v>
      </c>
      <c r="AW185" s="14" t="s">
        <v>4</v>
      </c>
      <c r="AX185" s="14" t="s">
        <v>83</v>
      </c>
      <c r="AY185" s="250" t="s">
        <v>122</v>
      </c>
    </row>
    <row r="186" s="2" customFormat="1" ht="24.15" customHeight="1">
      <c r="A186" s="38"/>
      <c r="B186" s="39"/>
      <c r="C186" s="215" t="s">
        <v>270</v>
      </c>
      <c r="D186" s="215" t="s">
        <v>125</v>
      </c>
      <c r="E186" s="216" t="s">
        <v>271</v>
      </c>
      <c r="F186" s="217" t="s">
        <v>272</v>
      </c>
      <c r="G186" s="218" t="s">
        <v>237</v>
      </c>
      <c r="H186" s="219">
        <v>750</v>
      </c>
      <c r="I186" s="220"/>
      <c r="J186" s="221">
        <f>ROUND(I186*H186,2)</f>
        <v>0</v>
      </c>
      <c r="K186" s="222"/>
      <c r="L186" s="44"/>
      <c r="M186" s="223" t="s">
        <v>1</v>
      </c>
      <c r="N186" s="224" t="s">
        <v>40</v>
      </c>
      <c r="O186" s="91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7" t="s">
        <v>206</v>
      </c>
      <c r="AT186" s="227" t="s">
        <v>125</v>
      </c>
      <c r="AU186" s="227" t="s">
        <v>85</v>
      </c>
      <c r="AY186" s="17" t="s">
        <v>122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7" t="s">
        <v>83</v>
      </c>
      <c r="BK186" s="228">
        <f>ROUND(I186*H186,2)</f>
        <v>0</v>
      </c>
      <c r="BL186" s="17" t="s">
        <v>206</v>
      </c>
      <c r="BM186" s="227" t="s">
        <v>273</v>
      </c>
    </row>
    <row r="187" s="2" customFormat="1" ht="49.05" customHeight="1">
      <c r="A187" s="38"/>
      <c r="B187" s="39"/>
      <c r="C187" s="262" t="s">
        <v>274</v>
      </c>
      <c r="D187" s="262" t="s">
        <v>223</v>
      </c>
      <c r="E187" s="263" t="s">
        <v>275</v>
      </c>
      <c r="F187" s="264" t="s">
        <v>276</v>
      </c>
      <c r="G187" s="265" t="s">
        <v>237</v>
      </c>
      <c r="H187" s="266">
        <v>862.5</v>
      </c>
      <c r="I187" s="267"/>
      <c r="J187" s="268">
        <f>ROUND(I187*H187,2)</f>
        <v>0</v>
      </c>
      <c r="K187" s="269"/>
      <c r="L187" s="270"/>
      <c r="M187" s="271" t="s">
        <v>1</v>
      </c>
      <c r="N187" s="272" t="s">
        <v>40</v>
      </c>
      <c r="O187" s="91"/>
      <c r="P187" s="225">
        <f>O187*H187</f>
        <v>0</v>
      </c>
      <c r="Q187" s="225">
        <v>0.00018000000000000001</v>
      </c>
      <c r="R187" s="225">
        <f>Q187*H187</f>
        <v>0.15525</v>
      </c>
      <c r="S187" s="225">
        <v>0</v>
      </c>
      <c r="T187" s="22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7" t="s">
        <v>226</v>
      </c>
      <c r="AT187" s="227" t="s">
        <v>223</v>
      </c>
      <c r="AU187" s="227" t="s">
        <v>85</v>
      </c>
      <c r="AY187" s="17" t="s">
        <v>122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83</v>
      </c>
      <c r="BK187" s="228">
        <f>ROUND(I187*H187,2)</f>
        <v>0</v>
      </c>
      <c r="BL187" s="17" t="s">
        <v>206</v>
      </c>
      <c r="BM187" s="227" t="s">
        <v>277</v>
      </c>
    </row>
    <row r="188" s="14" customFormat="1">
      <c r="A188" s="14"/>
      <c r="B188" s="240"/>
      <c r="C188" s="241"/>
      <c r="D188" s="231" t="s">
        <v>131</v>
      </c>
      <c r="E188" s="241"/>
      <c r="F188" s="243" t="s">
        <v>269</v>
      </c>
      <c r="G188" s="241"/>
      <c r="H188" s="244">
        <v>862.5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131</v>
      </c>
      <c r="AU188" s="250" t="s">
        <v>85</v>
      </c>
      <c r="AV188" s="14" t="s">
        <v>85</v>
      </c>
      <c r="AW188" s="14" t="s">
        <v>4</v>
      </c>
      <c r="AX188" s="14" t="s">
        <v>83</v>
      </c>
      <c r="AY188" s="250" t="s">
        <v>122</v>
      </c>
    </row>
    <row r="189" s="2" customFormat="1" ht="44.25" customHeight="1">
      <c r="A189" s="38"/>
      <c r="B189" s="39"/>
      <c r="C189" s="215" t="s">
        <v>278</v>
      </c>
      <c r="D189" s="215" t="s">
        <v>125</v>
      </c>
      <c r="E189" s="216" t="s">
        <v>279</v>
      </c>
      <c r="F189" s="217" t="s">
        <v>280</v>
      </c>
      <c r="G189" s="218" t="s">
        <v>237</v>
      </c>
      <c r="H189" s="219">
        <v>700</v>
      </c>
      <c r="I189" s="220"/>
      <c r="J189" s="221">
        <f>ROUND(I189*H189,2)</f>
        <v>0</v>
      </c>
      <c r="K189" s="222"/>
      <c r="L189" s="44"/>
      <c r="M189" s="223" t="s">
        <v>1</v>
      </c>
      <c r="N189" s="224" t="s">
        <v>40</v>
      </c>
      <c r="O189" s="91"/>
      <c r="P189" s="225">
        <f>O189*H189</f>
        <v>0</v>
      </c>
      <c r="Q189" s="225">
        <v>0</v>
      </c>
      <c r="R189" s="225">
        <f>Q189*H189</f>
        <v>0</v>
      </c>
      <c r="S189" s="225">
        <v>0.00048000000000000001</v>
      </c>
      <c r="T189" s="226">
        <f>S189*H189</f>
        <v>0.33600000000000002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7" t="s">
        <v>206</v>
      </c>
      <c r="AT189" s="227" t="s">
        <v>125</v>
      </c>
      <c r="AU189" s="227" t="s">
        <v>85</v>
      </c>
      <c r="AY189" s="17" t="s">
        <v>122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7" t="s">
        <v>83</v>
      </c>
      <c r="BK189" s="228">
        <f>ROUND(I189*H189,2)</f>
        <v>0</v>
      </c>
      <c r="BL189" s="17" t="s">
        <v>206</v>
      </c>
      <c r="BM189" s="227" t="s">
        <v>281</v>
      </c>
    </row>
    <row r="190" s="13" customFormat="1">
      <c r="A190" s="13"/>
      <c r="B190" s="229"/>
      <c r="C190" s="230"/>
      <c r="D190" s="231" t="s">
        <v>131</v>
      </c>
      <c r="E190" s="232" t="s">
        <v>1</v>
      </c>
      <c r="F190" s="233" t="s">
        <v>282</v>
      </c>
      <c r="G190" s="230"/>
      <c r="H190" s="232" t="s">
        <v>1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131</v>
      </c>
      <c r="AU190" s="239" t="s">
        <v>85</v>
      </c>
      <c r="AV190" s="13" t="s">
        <v>83</v>
      </c>
      <c r="AW190" s="13" t="s">
        <v>32</v>
      </c>
      <c r="AX190" s="13" t="s">
        <v>75</v>
      </c>
      <c r="AY190" s="239" t="s">
        <v>122</v>
      </c>
    </row>
    <row r="191" s="14" customFormat="1">
      <c r="A191" s="14"/>
      <c r="B191" s="240"/>
      <c r="C191" s="241"/>
      <c r="D191" s="231" t="s">
        <v>131</v>
      </c>
      <c r="E191" s="242" t="s">
        <v>1</v>
      </c>
      <c r="F191" s="243" t="s">
        <v>283</v>
      </c>
      <c r="G191" s="241"/>
      <c r="H191" s="244">
        <v>700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0" t="s">
        <v>131</v>
      </c>
      <c r="AU191" s="250" t="s">
        <v>85</v>
      </c>
      <c r="AV191" s="14" t="s">
        <v>85</v>
      </c>
      <c r="AW191" s="14" t="s">
        <v>32</v>
      </c>
      <c r="AX191" s="14" t="s">
        <v>83</v>
      </c>
      <c r="AY191" s="250" t="s">
        <v>122</v>
      </c>
    </row>
    <row r="192" s="2" customFormat="1" ht="24.15" customHeight="1">
      <c r="A192" s="38"/>
      <c r="B192" s="39"/>
      <c r="C192" s="215" t="s">
        <v>226</v>
      </c>
      <c r="D192" s="215" t="s">
        <v>125</v>
      </c>
      <c r="E192" s="216" t="s">
        <v>284</v>
      </c>
      <c r="F192" s="217" t="s">
        <v>285</v>
      </c>
      <c r="G192" s="218" t="s">
        <v>142</v>
      </c>
      <c r="H192" s="219">
        <v>2</v>
      </c>
      <c r="I192" s="220"/>
      <c r="J192" s="221">
        <f>ROUND(I192*H192,2)</f>
        <v>0</v>
      </c>
      <c r="K192" s="222"/>
      <c r="L192" s="44"/>
      <c r="M192" s="223" t="s">
        <v>1</v>
      </c>
      <c r="N192" s="224" t="s">
        <v>40</v>
      </c>
      <c r="O192" s="91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7" t="s">
        <v>206</v>
      </c>
      <c r="AT192" s="227" t="s">
        <v>125</v>
      </c>
      <c r="AU192" s="227" t="s">
        <v>85</v>
      </c>
      <c r="AY192" s="17" t="s">
        <v>122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7" t="s">
        <v>83</v>
      </c>
      <c r="BK192" s="228">
        <f>ROUND(I192*H192,2)</f>
        <v>0</v>
      </c>
      <c r="BL192" s="17" t="s">
        <v>206</v>
      </c>
      <c r="BM192" s="227" t="s">
        <v>286</v>
      </c>
    </row>
    <row r="193" s="2" customFormat="1" ht="24.15" customHeight="1">
      <c r="A193" s="38"/>
      <c r="B193" s="39"/>
      <c r="C193" s="215" t="s">
        <v>287</v>
      </c>
      <c r="D193" s="215" t="s">
        <v>125</v>
      </c>
      <c r="E193" s="216" t="s">
        <v>288</v>
      </c>
      <c r="F193" s="217" t="s">
        <v>289</v>
      </c>
      <c r="G193" s="218" t="s">
        <v>142</v>
      </c>
      <c r="H193" s="219">
        <v>2</v>
      </c>
      <c r="I193" s="220"/>
      <c r="J193" s="221">
        <f>ROUND(I193*H193,2)</f>
        <v>0</v>
      </c>
      <c r="K193" s="222"/>
      <c r="L193" s="44"/>
      <c r="M193" s="223" t="s">
        <v>1</v>
      </c>
      <c r="N193" s="224" t="s">
        <v>40</v>
      </c>
      <c r="O193" s="91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7" t="s">
        <v>206</v>
      </c>
      <c r="AT193" s="227" t="s">
        <v>125</v>
      </c>
      <c r="AU193" s="227" t="s">
        <v>85</v>
      </c>
      <c r="AY193" s="17" t="s">
        <v>122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83</v>
      </c>
      <c r="BK193" s="228">
        <f>ROUND(I193*H193,2)</f>
        <v>0</v>
      </c>
      <c r="BL193" s="17" t="s">
        <v>206</v>
      </c>
      <c r="BM193" s="227" t="s">
        <v>290</v>
      </c>
    </row>
    <row r="194" s="2" customFormat="1" ht="24.15" customHeight="1">
      <c r="A194" s="38"/>
      <c r="B194" s="39"/>
      <c r="C194" s="215" t="s">
        <v>291</v>
      </c>
      <c r="D194" s="215" t="s">
        <v>125</v>
      </c>
      <c r="E194" s="216" t="s">
        <v>292</v>
      </c>
      <c r="F194" s="217" t="s">
        <v>293</v>
      </c>
      <c r="G194" s="218" t="s">
        <v>142</v>
      </c>
      <c r="H194" s="219">
        <v>2</v>
      </c>
      <c r="I194" s="220"/>
      <c r="J194" s="221">
        <f>ROUND(I194*H194,2)</f>
        <v>0</v>
      </c>
      <c r="K194" s="222"/>
      <c r="L194" s="44"/>
      <c r="M194" s="223" t="s">
        <v>1</v>
      </c>
      <c r="N194" s="224" t="s">
        <v>40</v>
      </c>
      <c r="O194" s="91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7" t="s">
        <v>206</v>
      </c>
      <c r="AT194" s="227" t="s">
        <v>125</v>
      </c>
      <c r="AU194" s="227" t="s">
        <v>85</v>
      </c>
      <c r="AY194" s="17" t="s">
        <v>122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7" t="s">
        <v>83</v>
      </c>
      <c r="BK194" s="228">
        <f>ROUND(I194*H194,2)</f>
        <v>0</v>
      </c>
      <c r="BL194" s="17" t="s">
        <v>206</v>
      </c>
      <c r="BM194" s="227" t="s">
        <v>294</v>
      </c>
    </row>
    <row r="195" s="2" customFormat="1" ht="24.15" customHeight="1">
      <c r="A195" s="38"/>
      <c r="B195" s="39"/>
      <c r="C195" s="215" t="s">
        <v>295</v>
      </c>
      <c r="D195" s="215" t="s">
        <v>125</v>
      </c>
      <c r="E195" s="216" t="s">
        <v>296</v>
      </c>
      <c r="F195" s="217" t="s">
        <v>297</v>
      </c>
      <c r="G195" s="218" t="s">
        <v>298</v>
      </c>
      <c r="H195" s="219">
        <v>1</v>
      </c>
      <c r="I195" s="220"/>
      <c r="J195" s="221">
        <f>ROUND(I195*H195,2)</f>
        <v>0</v>
      </c>
      <c r="K195" s="222"/>
      <c r="L195" s="44"/>
      <c r="M195" s="223" t="s">
        <v>1</v>
      </c>
      <c r="N195" s="224" t="s">
        <v>40</v>
      </c>
      <c r="O195" s="91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7" t="s">
        <v>206</v>
      </c>
      <c r="AT195" s="227" t="s">
        <v>125</v>
      </c>
      <c r="AU195" s="227" t="s">
        <v>85</v>
      </c>
      <c r="AY195" s="17" t="s">
        <v>122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83</v>
      </c>
      <c r="BK195" s="228">
        <f>ROUND(I195*H195,2)</f>
        <v>0</v>
      </c>
      <c r="BL195" s="17" t="s">
        <v>206</v>
      </c>
      <c r="BM195" s="227" t="s">
        <v>299</v>
      </c>
    </row>
    <row r="196" s="2" customFormat="1" ht="24.15" customHeight="1">
      <c r="A196" s="38"/>
      <c r="B196" s="39"/>
      <c r="C196" s="215" t="s">
        <v>300</v>
      </c>
      <c r="D196" s="215" t="s">
        <v>125</v>
      </c>
      <c r="E196" s="216" t="s">
        <v>301</v>
      </c>
      <c r="F196" s="217" t="s">
        <v>302</v>
      </c>
      <c r="G196" s="218" t="s">
        <v>142</v>
      </c>
      <c r="H196" s="219">
        <v>2</v>
      </c>
      <c r="I196" s="220"/>
      <c r="J196" s="221">
        <f>ROUND(I196*H196,2)</f>
        <v>0</v>
      </c>
      <c r="K196" s="222"/>
      <c r="L196" s="44"/>
      <c r="M196" s="223" t="s">
        <v>1</v>
      </c>
      <c r="N196" s="224" t="s">
        <v>40</v>
      </c>
      <c r="O196" s="91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7" t="s">
        <v>206</v>
      </c>
      <c r="AT196" s="227" t="s">
        <v>125</v>
      </c>
      <c r="AU196" s="227" t="s">
        <v>85</v>
      </c>
      <c r="AY196" s="17" t="s">
        <v>122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83</v>
      </c>
      <c r="BK196" s="228">
        <f>ROUND(I196*H196,2)</f>
        <v>0</v>
      </c>
      <c r="BL196" s="17" t="s">
        <v>206</v>
      </c>
      <c r="BM196" s="227" t="s">
        <v>303</v>
      </c>
    </row>
    <row r="197" s="2" customFormat="1" ht="21.75" customHeight="1">
      <c r="A197" s="38"/>
      <c r="B197" s="39"/>
      <c r="C197" s="262" t="s">
        <v>304</v>
      </c>
      <c r="D197" s="262" t="s">
        <v>223</v>
      </c>
      <c r="E197" s="263" t="s">
        <v>305</v>
      </c>
      <c r="F197" s="264" t="s">
        <v>306</v>
      </c>
      <c r="G197" s="265" t="s">
        <v>142</v>
      </c>
      <c r="H197" s="266">
        <v>2</v>
      </c>
      <c r="I197" s="267"/>
      <c r="J197" s="268">
        <f>ROUND(I197*H197,2)</f>
        <v>0</v>
      </c>
      <c r="K197" s="269"/>
      <c r="L197" s="270"/>
      <c r="M197" s="271" t="s">
        <v>1</v>
      </c>
      <c r="N197" s="272" t="s">
        <v>40</v>
      </c>
      <c r="O197" s="91"/>
      <c r="P197" s="225">
        <f>O197*H197</f>
        <v>0</v>
      </c>
      <c r="Q197" s="225">
        <v>0.00012</v>
      </c>
      <c r="R197" s="225">
        <f>Q197*H197</f>
        <v>0.00024000000000000001</v>
      </c>
      <c r="S197" s="225">
        <v>0</v>
      </c>
      <c r="T197" s="22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7" t="s">
        <v>226</v>
      </c>
      <c r="AT197" s="227" t="s">
        <v>223</v>
      </c>
      <c r="AU197" s="227" t="s">
        <v>85</v>
      </c>
      <c r="AY197" s="17" t="s">
        <v>122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83</v>
      </c>
      <c r="BK197" s="228">
        <f>ROUND(I197*H197,2)</f>
        <v>0</v>
      </c>
      <c r="BL197" s="17" t="s">
        <v>206</v>
      </c>
      <c r="BM197" s="227" t="s">
        <v>307</v>
      </c>
    </row>
    <row r="198" s="2" customFormat="1" ht="16.5" customHeight="1">
      <c r="A198" s="38"/>
      <c r="B198" s="39"/>
      <c r="C198" s="215" t="s">
        <v>308</v>
      </c>
      <c r="D198" s="215" t="s">
        <v>125</v>
      </c>
      <c r="E198" s="216" t="s">
        <v>309</v>
      </c>
      <c r="F198" s="217" t="s">
        <v>310</v>
      </c>
      <c r="G198" s="218" t="s">
        <v>298</v>
      </c>
      <c r="H198" s="219">
        <v>1</v>
      </c>
      <c r="I198" s="220"/>
      <c r="J198" s="221">
        <f>ROUND(I198*H198,2)</f>
        <v>0</v>
      </c>
      <c r="K198" s="222"/>
      <c r="L198" s="44"/>
      <c r="M198" s="223" t="s">
        <v>1</v>
      </c>
      <c r="N198" s="224" t="s">
        <v>40</v>
      </c>
      <c r="O198" s="91"/>
      <c r="P198" s="225">
        <f>O198*H198</f>
        <v>0</v>
      </c>
      <c r="Q198" s="225">
        <v>0</v>
      </c>
      <c r="R198" s="225">
        <f>Q198*H198</f>
        <v>0</v>
      </c>
      <c r="S198" s="225">
        <v>0.00040000000000000002</v>
      </c>
      <c r="T198" s="226">
        <f>S198*H198</f>
        <v>0.00040000000000000002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206</v>
      </c>
      <c r="AT198" s="227" t="s">
        <v>125</v>
      </c>
      <c r="AU198" s="227" t="s">
        <v>85</v>
      </c>
      <c r="AY198" s="17" t="s">
        <v>122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83</v>
      </c>
      <c r="BK198" s="228">
        <f>ROUND(I198*H198,2)</f>
        <v>0</v>
      </c>
      <c r="BL198" s="17" t="s">
        <v>206</v>
      </c>
      <c r="BM198" s="227" t="s">
        <v>311</v>
      </c>
    </row>
    <row r="199" s="2" customFormat="1" ht="33" customHeight="1">
      <c r="A199" s="38"/>
      <c r="B199" s="39"/>
      <c r="C199" s="215" t="s">
        <v>312</v>
      </c>
      <c r="D199" s="215" t="s">
        <v>125</v>
      </c>
      <c r="E199" s="216" t="s">
        <v>313</v>
      </c>
      <c r="F199" s="217" t="s">
        <v>314</v>
      </c>
      <c r="G199" s="218" t="s">
        <v>142</v>
      </c>
      <c r="H199" s="219">
        <v>32</v>
      </c>
      <c r="I199" s="220"/>
      <c r="J199" s="221">
        <f>ROUND(I199*H199,2)</f>
        <v>0</v>
      </c>
      <c r="K199" s="222"/>
      <c r="L199" s="44"/>
      <c r="M199" s="223" t="s">
        <v>1</v>
      </c>
      <c r="N199" s="224" t="s">
        <v>40</v>
      </c>
      <c r="O199" s="91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206</v>
      </c>
      <c r="AT199" s="227" t="s">
        <v>125</v>
      </c>
      <c r="AU199" s="227" t="s">
        <v>85</v>
      </c>
      <c r="AY199" s="17" t="s">
        <v>122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83</v>
      </c>
      <c r="BK199" s="228">
        <f>ROUND(I199*H199,2)</f>
        <v>0</v>
      </c>
      <c r="BL199" s="17" t="s">
        <v>206</v>
      </c>
      <c r="BM199" s="227" t="s">
        <v>315</v>
      </c>
    </row>
    <row r="200" s="14" customFormat="1">
      <c r="A200" s="14"/>
      <c r="B200" s="240"/>
      <c r="C200" s="241"/>
      <c r="D200" s="231" t="s">
        <v>131</v>
      </c>
      <c r="E200" s="242" t="s">
        <v>1</v>
      </c>
      <c r="F200" s="243" t="s">
        <v>316</v>
      </c>
      <c r="G200" s="241"/>
      <c r="H200" s="244">
        <v>32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131</v>
      </c>
      <c r="AU200" s="250" t="s">
        <v>85</v>
      </c>
      <c r="AV200" s="14" t="s">
        <v>85</v>
      </c>
      <c r="AW200" s="14" t="s">
        <v>32</v>
      </c>
      <c r="AX200" s="14" t="s">
        <v>83</v>
      </c>
      <c r="AY200" s="250" t="s">
        <v>122</v>
      </c>
    </row>
    <row r="201" s="2" customFormat="1" ht="33" customHeight="1">
      <c r="A201" s="38"/>
      <c r="B201" s="39"/>
      <c r="C201" s="262" t="s">
        <v>317</v>
      </c>
      <c r="D201" s="262" t="s">
        <v>223</v>
      </c>
      <c r="E201" s="263" t="s">
        <v>318</v>
      </c>
      <c r="F201" s="264" t="s">
        <v>319</v>
      </c>
      <c r="G201" s="265" t="s">
        <v>142</v>
      </c>
      <c r="H201" s="266">
        <v>24</v>
      </c>
      <c r="I201" s="267"/>
      <c r="J201" s="268">
        <f>ROUND(I201*H201,2)</f>
        <v>0</v>
      </c>
      <c r="K201" s="269"/>
      <c r="L201" s="270"/>
      <c r="M201" s="271" t="s">
        <v>1</v>
      </c>
      <c r="N201" s="272" t="s">
        <v>40</v>
      </c>
      <c r="O201" s="91"/>
      <c r="P201" s="225">
        <f>O201*H201</f>
        <v>0</v>
      </c>
      <c r="Q201" s="225">
        <v>0.0011000000000000001</v>
      </c>
      <c r="R201" s="225">
        <f>Q201*H201</f>
        <v>0.0264</v>
      </c>
      <c r="S201" s="225">
        <v>0</v>
      </c>
      <c r="T201" s="22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7" t="s">
        <v>226</v>
      </c>
      <c r="AT201" s="227" t="s">
        <v>223</v>
      </c>
      <c r="AU201" s="227" t="s">
        <v>85</v>
      </c>
      <c r="AY201" s="17" t="s">
        <v>122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83</v>
      </c>
      <c r="BK201" s="228">
        <f>ROUND(I201*H201,2)</f>
        <v>0</v>
      </c>
      <c r="BL201" s="17" t="s">
        <v>206</v>
      </c>
      <c r="BM201" s="227" t="s">
        <v>320</v>
      </c>
    </row>
    <row r="202" s="2" customFormat="1" ht="24.15" customHeight="1">
      <c r="A202" s="38"/>
      <c r="B202" s="39"/>
      <c r="C202" s="262" t="s">
        <v>321</v>
      </c>
      <c r="D202" s="262" t="s">
        <v>223</v>
      </c>
      <c r="E202" s="263" t="s">
        <v>322</v>
      </c>
      <c r="F202" s="264" t="s">
        <v>323</v>
      </c>
      <c r="G202" s="265" t="s">
        <v>142</v>
      </c>
      <c r="H202" s="266">
        <v>8</v>
      </c>
      <c r="I202" s="267"/>
      <c r="J202" s="268">
        <f>ROUND(I202*H202,2)</f>
        <v>0</v>
      </c>
      <c r="K202" s="269"/>
      <c r="L202" s="270"/>
      <c r="M202" s="271" t="s">
        <v>1</v>
      </c>
      <c r="N202" s="272" t="s">
        <v>40</v>
      </c>
      <c r="O202" s="91"/>
      <c r="P202" s="225">
        <f>O202*H202</f>
        <v>0</v>
      </c>
      <c r="Q202" s="225">
        <v>0.001</v>
      </c>
      <c r="R202" s="225">
        <f>Q202*H202</f>
        <v>0.0080000000000000002</v>
      </c>
      <c r="S202" s="225">
        <v>0</v>
      </c>
      <c r="T202" s="22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226</v>
      </c>
      <c r="AT202" s="227" t="s">
        <v>223</v>
      </c>
      <c r="AU202" s="227" t="s">
        <v>85</v>
      </c>
      <c r="AY202" s="17" t="s">
        <v>122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83</v>
      </c>
      <c r="BK202" s="228">
        <f>ROUND(I202*H202,2)</f>
        <v>0</v>
      </c>
      <c r="BL202" s="17" t="s">
        <v>206</v>
      </c>
      <c r="BM202" s="227" t="s">
        <v>324</v>
      </c>
    </row>
    <row r="203" s="2" customFormat="1" ht="33" customHeight="1">
      <c r="A203" s="38"/>
      <c r="B203" s="39"/>
      <c r="C203" s="215" t="s">
        <v>325</v>
      </c>
      <c r="D203" s="215" t="s">
        <v>125</v>
      </c>
      <c r="E203" s="216" t="s">
        <v>326</v>
      </c>
      <c r="F203" s="217" t="s">
        <v>327</v>
      </c>
      <c r="G203" s="218" t="s">
        <v>142</v>
      </c>
      <c r="H203" s="219">
        <v>86</v>
      </c>
      <c r="I203" s="220"/>
      <c r="J203" s="221">
        <f>ROUND(I203*H203,2)</f>
        <v>0</v>
      </c>
      <c r="K203" s="222"/>
      <c r="L203" s="44"/>
      <c r="M203" s="223" t="s">
        <v>1</v>
      </c>
      <c r="N203" s="224" t="s">
        <v>40</v>
      </c>
      <c r="O203" s="91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7" t="s">
        <v>206</v>
      </c>
      <c r="AT203" s="227" t="s">
        <v>125</v>
      </c>
      <c r="AU203" s="227" t="s">
        <v>85</v>
      </c>
      <c r="AY203" s="17" t="s">
        <v>122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7" t="s">
        <v>83</v>
      </c>
      <c r="BK203" s="228">
        <f>ROUND(I203*H203,2)</f>
        <v>0</v>
      </c>
      <c r="BL203" s="17" t="s">
        <v>206</v>
      </c>
      <c r="BM203" s="227" t="s">
        <v>328</v>
      </c>
    </row>
    <row r="204" s="2" customFormat="1" ht="24.15" customHeight="1">
      <c r="A204" s="38"/>
      <c r="B204" s="39"/>
      <c r="C204" s="215" t="s">
        <v>329</v>
      </c>
      <c r="D204" s="215" t="s">
        <v>125</v>
      </c>
      <c r="E204" s="216" t="s">
        <v>330</v>
      </c>
      <c r="F204" s="217" t="s">
        <v>331</v>
      </c>
      <c r="G204" s="218" t="s">
        <v>142</v>
      </c>
      <c r="H204" s="219">
        <v>1</v>
      </c>
      <c r="I204" s="220"/>
      <c r="J204" s="221">
        <f>ROUND(I204*H204,2)</f>
        <v>0</v>
      </c>
      <c r="K204" s="222"/>
      <c r="L204" s="44"/>
      <c r="M204" s="223" t="s">
        <v>1</v>
      </c>
      <c r="N204" s="224" t="s">
        <v>40</v>
      </c>
      <c r="O204" s="91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7" t="s">
        <v>206</v>
      </c>
      <c r="AT204" s="227" t="s">
        <v>125</v>
      </c>
      <c r="AU204" s="227" t="s">
        <v>85</v>
      </c>
      <c r="AY204" s="17" t="s">
        <v>122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7" t="s">
        <v>83</v>
      </c>
      <c r="BK204" s="228">
        <f>ROUND(I204*H204,2)</f>
        <v>0</v>
      </c>
      <c r="BL204" s="17" t="s">
        <v>206</v>
      </c>
      <c r="BM204" s="227" t="s">
        <v>332</v>
      </c>
    </row>
    <row r="205" s="2" customFormat="1" ht="16.5" customHeight="1">
      <c r="A205" s="38"/>
      <c r="B205" s="39"/>
      <c r="C205" s="215" t="s">
        <v>333</v>
      </c>
      <c r="D205" s="215" t="s">
        <v>125</v>
      </c>
      <c r="E205" s="216" t="s">
        <v>334</v>
      </c>
      <c r="F205" s="217" t="s">
        <v>335</v>
      </c>
      <c r="G205" s="218" t="s">
        <v>237</v>
      </c>
      <c r="H205" s="219">
        <v>110</v>
      </c>
      <c r="I205" s="220"/>
      <c r="J205" s="221">
        <f>ROUND(I205*H205,2)</f>
        <v>0</v>
      </c>
      <c r="K205" s="222"/>
      <c r="L205" s="44"/>
      <c r="M205" s="223" t="s">
        <v>1</v>
      </c>
      <c r="N205" s="224" t="s">
        <v>40</v>
      </c>
      <c r="O205" s="91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7" t="s">
        <v>206</v>
      </c>
      <c r="AT205" s="227" t="s">
        <v>125</v>
      </c>
      <c r="AU205" s="227" t="s">
        <v>85</v>
      </c>
      <c r="AY205" s="17" t="s">
        <v>122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83</v>
      </c>
      <c r="BK205" s="228">
        <f>ROUND(I205*H205,2)</f>
        <v>0</v>
      </c>
      <c r="BL205" s="17" t="s">
        <v>206</v>
      </c>
      <c r="BM205" s="227" t="s">
        <v>336</v>
      </c>
    </row>
    <row r="206" s="2" customFormat="1" ht="21.75" customHeight="1">
      <c r="A206" s="38"/>
      <c r="B206" s="39"/>
      <c r="C206" s="262" t="s">
        <v>337</v>
      </c>
      <c r="D206" s="262" t="s">
        <v>223</v>
      </c>
      <c r="E206" s="263" t="s">
        <v>338</v>
      </c>
      <c r="F206" s="264" t="s">
        <v>339</v>
      </c>
      <c r="G206" s="265" t="s">
        <v>237</v>
      </c>
      <c r="H206" s="266">
        <v>115.5</v>
      </c>
      <c r="I206" s="267"/>
      <c r="J206" s="268">
        <f>ROUND(I206*H206,2)</f>
        <v>0</v>
      </c>
      <c r="K206" s="269"/>
      <c r="L206" s="270"/>
      <c r="M206" s="271" t="s">
        <v>1</v>
      </c>
      <c r="N206" s="272" t="s">
        <v>40</v>
      </c>
      <c r="O206" s="91"/>
      <c r="P206" s="225">
        <f>O206*H206</f>
        <v>0</v>
      </c>
      <c r="Q206" s="225">
        <v>0.0015</v>
      </c>
      <c r="R206" s="225">
        <f>Q206*H206</f>
        <v>0.17325000000000002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226</v>
      </c>
      <c r="AT206" s="227" t="s">
        <v>223</v>
      </c>
      <c r="AU206" s="227" t="s">
        <v>85</v>
      </c>
      <c r="AY206" s="17" t="s">
        <v>122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83</v>
      </c>
      <c r="BK206" s="228">
        <f>ROUND(I206*H206,2)</f>
        <v>0</v>
      </c>
      <c r="BL206" s="17" t="s">
        <v>206</v>
      </c>
      <c r="BM206" s="227" t="s">
        <v>340</v>
      </c>
    </row>
    <row r="207" s="14" customFormat="1">
      <c r="A207" s="14"/>
      <c r="B207" s="240"/>
      <c r="C207" s="241"/>
      <c r="D207" s="231" t="s">
        <v>131</v>
      </c>
      <c r="E207" s="241"/>
      <c r="F207" s="243" t="s">
        <v>341</v>
      </c>
      <c r="G207" s="241"/>
      <c r="H207" s="244">
        <v>115.5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131</v>
      </c>
      <c r="AU207" s="250" t="s">
        <v>85</v>
      </c>
      <c r="AV207" s="14" t="s">
        <v>85</v>
      </c>
      <c r="AW207" s="14" t="s">
        <v>4</v>
      </c>
      <c r="AX207" s="14" t="s">
        <v>83</v>
      </c>
      <c r="AY207" s="250" t="s">
        <v>122</v>
      </c>
    </row>
    <row r="208" s="2" customFormat="1" ht="16.5" customHeight="1">
      <c r="A208" s="38"/>
      <c r="B208" s="39"/>
      <c r="C208" s="262" t="s">
        <v>342</v>
      </c>
      <c r="D208" s="262" t="s">
        <v>223</v>
      </c>
      <c r="E208" s="263" t="s">
        <v>343</v>
      </c>
      <c r="F208" s="264" t="s">
        <v>344</v>
      </c>
      <c r="G208" s="265" t="s">
        <v>345</v>
      </c>
      <c r="H208" s="266">
        <v>95</v>
      </c>
      <c r="I208" s="267"/>
      <c r="J208" s="268">
        <f>ROUND(I208*H208,2)</f>
        <v>0</v>
      </c>
      <c r="K208" s="269"/>
      <c r="L208" s="270"/>
      <c r="M208" s="271" t="s">
        <v>1</v>
      </c>
      <c r="N208" s="272" t="s">
        <v>40</v>
      </c>
      <c r="O208" s="91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226</v>
      </c>
      <c r="AT208" s="227" t="s">
        <v>223</v>
      </c>
      <c r="AU208" s="227" t="s">
        <v>85</v>
      </c>
      <c r="AY208" s="17" t="s">
        <v>122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83</v>
      </c>
      <c r="BK208" s="228">
        <f>ROUND(I208*H208,2)</f>
        <v>0</v>
      </c>
      <c r="BL208" s="17" t="s">
        <v>206</v>
      </c>
      <c r="BM208" s="227" t="s">
        <v>346</v>
      </c>
    </row>
    <row r="209" s="2" customFormat="1" ht="16.5" customHeight="1">
      <c r="A209" s="38"/>
      <c r="B209" s="39"/>
      <c r="C209" s="262" t="s">
        <v>347</v>
      </c>
      <c r="D209" s="262" t="s">
        <v>223</v>
      </c>
      <c r="E209" s="263" t="s">
        <v>348</v>
      </c>
      <c r="F209" s="264" t="s">
        <v>349</v>
      </c>
      <c r="G209" s="265" t="s">
        <v>345</v>
      </c>
      <c r="H209" s="266">
        <v>190</v>
      </c>
      <c r="I209" s="267"/>
      <c r="J209" s="268">
        <f>ROUND(I209*H209,2)</f>
        <v>0</v>
      </c>
      <c r="K209" s="269"/>
      <c r="L209" s="270"/>
      <c r="M209" s="271" t="s">
        <v>1</v>
      </c>
      <c r="N209" s="272" t="s">
        <v>40</v>
      </c>
      <c r="O209" s="91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7" t="s">
        <v>226</v>
      </c>
      <c r="AT209" s="227" t="s">
        <v>223</v>
      </c>
      <c r="AU209" s="227" t="s">
        <v>85</v>
      </c>
      <c r="AY209" s="17" t="s">
        <v>122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83</v>
      </c>
      <c r="BK209" s="228">
        <f>ROUND(I209*H209,2)</f>
        <v>0</v>
      </c>
      <c r="BL209" s="17" t="s">
        <v>206</v>
      </c>
      <c r="BM209" s="227" t="s">
        <v>350</v>
      </c>
    </row>
    <row r="210" s="2" customFormat="1" ht="16.5" customHeight="1">
      <c r="A210" s="38"/>
      <c r="B210" s="39"/>
      <c r="C210" s="262" t="s">
        <v>351</v>
      </c>
      <c r="D210" s="262" t="s">
        <v>223</v>
      </c>
      <c r="E210" s="263" t="s">
        <v>352</v>
      </c>
      <c r="F210" s="264" t="s">
        <v>353</v>
      </c>
      <c r="G210" s="265" t="s">
        <v>345</v>
      </c>
      <c r="H210" s="266">
        <v>95</v>
      </c>
      <c r="I210" s="267"/>
      <c r="J210" s="268">
        <f>ROUND(I210*H210,2)</f>
        <v>0</v>
      </c>
      <c r="K210" s="269"/>
      <c r="L210" s="270"/>
      <c r="M210" s="271" t="s">
        <v>1</v>
      </c>
      <c r="N210" s="272" t="s">
        <v>40</v>
      </c>
      <c r="O210" s="91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7" t="s">
        <v>226</v>
      </c>
      <c r="AT210" s="227" t="s">
        <v>223</v>
      </c>
      <c r="AU210" s="227" t="s">
        <v>85</v>
      </c>
      <c r="AY210" s="17" t="s">
        <v>122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7" t="s">
        <v>83</v>
      </c>
      <c r="BK210" s="228">
        <f>ROUND(I210*H210,2)</f>
        <v>0</v>
      </c>
      <c r="BL210" s="17" t="s">
        <v>206</v>
      </c>
      <c r="BM210" s="227" t="s">
        <v>354</v>
      </c>
    </row>
    <row r="211" s="2" customFormat="1" ht="16.5" customHeight="1">
      <c r="A211" s="38"/>
      <c r="B211" s="39"/>
      <c r="C211" s="262" t="s">
        <v>355</v>
      </c>
      <c r="D211" s="262" t="s">
        <v>223</v>
      </c>
      <c r="E211" s="263" t="s">
        <v>356</v>
      </c>
      <c r="F211" s="264" t="s">
        <v>357</v>
      </c>
      <c r="G211" s="265" t="s">
        <v>345</v>
      </c>
      <c r="H211" s="266">
        <v>286</v>
      </c>
      <c r="I211" s="267"/>
      <c r="J211" s="268">
        <f>ROUND(I211*H211,2)</f>
        <v>0</v>
      </c>
      <c r="K211" s="269"/>
      <c r="L211" s="270"/>
      <c r="M211" s="271" t="s">
        <v>1</v>
      </c>
      <c r="N211" s="272" t="s">
        <v>40</v>
      </c>
      <c r="O211" s="91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7" t="s">
        <v>226</v>
      </c>
      <c r="AT211" s="227" t="s">
        <v>223</v>
      </c>
      <c r="AU211" s="227" t="s">
        <v>85</v>
      </c>
      <c r="AY211" s="17" t="s">
        <v>122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7" t="s">
        <v>83</v>
      </c>
      <c r="BK211" s="228">
        <f>ROUND(I211*H211,2)</f>
        <v>0</v>
      </c>
      <c r="BL211" s="17" t="s">
        <v>206</v>
      </c>
      <c r="BM211" s="227" t="s">
        <v>358</v>
      </c>
    </row>
    <row r="212" s="2" customFormat="1" ht="16.5" customHeight="1">
      <c r="A212" s="38"/>
      <c r="B212" s="39"/>
      <c r="C212" s="262" t="s">
        <v>359</v>
      </c>
      <c r="D212" s="262" t="s">
        <v>223</v>
      </c>
      <c r="E212" s="263" t="s">
        <v>360</v>
      </c>
      <c r="F212" s="264" t="s">
        <v>361</v>
      </c>
      <c r="G212" s="265" t="s">
        <v>345</v>
      </c>
      <c r="H212" s="266">
        <v>95</v>
      </c>
      <c r="I212" s="267"/>
      <c r="J212" s="268">
        <f>ROUND(I212*H212,2)</f>
        <v>0</v>
      </c>
      <c r="K212" s="269"/>
      <c r="L212" s="270"/>
      <c r="M212" s="271" t="s">
        <v>1</v>
      </c>
      <c r="N212" s="272" t="s">
        <v>40</v>
      </c>
      <c r="O212" s="91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7" t="s">
        <v>226</v>
      </c>
      <c r="AT212" s="227" t="s">
        <v>223</v>
      </c>
      <c r="AU212" s="227" t="s">
        <v>85</v>
      </c>
      <c r="AY212" s="17" t="s">
        <v>122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7" t="s">
        <v>83</v>
      </c>
      <c r="BK212" s="228">
        <f>ROUND(I212*H212,2)</f>
        <v>0</v>
      </c>
      <c r="BL212" s="17" t="s">
        <v>206</v>
      </c>
      <c r="BM212" s="227" t="s">
        <v>362</v>
      </c>
    </row>
    <row r="213" s="2" customFormat="1" ht="16.5" customHeight="1">
      <c r="A213" s="38"/>
      <c r="B213" s="39"/>
      <c r="C213" s="262" t="s">
        <v>363</v>
      </c>
      <c r="D213" s="262" t="s">
        <v>223</v>
      </c>
      <c r="E213" s="263" t="s">
        <v>364</v>
      </c>
      <c r="F213" s="264" t="s">
        <v>365</v>
      </c>
      <c r="G213" s="265" t="s">
        <v>237</v>
      </c>
      <c r="H213" s="266">
        <v>124</v>
      </c>
      <c r="I213" s="267"/>
      <c r="J213" s="268">
        <f>ROUND(I213*H213,2)</f>
        <v>0</v>
      </c>
      <c r="K213" s="269"/>
      <c r="L213" s="270"/>
      <c r="M213" s="271" t="s">
        <v>1</v>
      </c>
      <c r="N213" s="272" t="s">
        <v>40</v>
      </c>
      <c r="O213" s="91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7" t="s">
        <v>226</v>
      </c>
      <c r="AT213" s="227" t="s">
        <v>223</v>
      </c>
      <c r="AU213" s="227" t="s">
        <v>85</v>
      </c>
      <c r="AY213" s="17" t="s">
        <v>122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7" t="s">
        <v>83</v>
      </c>
      <c r="BK213" s="228">
        <f>ROUND(I213*H213,2)</f>
        <v>0</v>
      </c>
      <c r="BL213" s="17" t="s">
        <v>206</v>
      </c>
      <c r="BM213" s="227" t="s">
        <v>366</v>
      </c>
    </row>
    <row r="214" s="2" customFormat="1" ht="24.15" customHeight="1">
      <c r="A214" s="38"/>
      <c r="B214" s="39"/>
      <c r="C214" s="262" t="s">
        <v>367</v>
      </c>
      <c r="D214" s="262" t="s">
        <v>223</v>
      </c>
      <c r="E214" s="263" t="s">
        <v>368</v>
      </c>
      <c r="F214" s="264" t="s">
        <v>369</v>
      </c>
      <c r="G214" s="265" t="s">
        <v>298</v>
      </c>
      <c r="H214" s="266">
        <v>1</v>
      </c>
      <c r="I214" s="267"/>
      <c r="J214" s="268">
        <f>ROUND(I214*H214,2)</f>
        <v>0</v>
      </c>
      <c r="K214" s="269"/>
      <c r="L214" s="270"/>
      <c r="M214" s="271" t="s">
        <v>1</v>
      </c>
      <c r="N214" s="272" t="s">
        <v>40</v>
      </c>
      <c r="O214" s="91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7" t="s">
        <v>226</v>
      </c>
      <c r="AT214" s="227" t="s">
        <v>223</v>
      </c>
      <c r="AU214" s="227" t="s">
        <v>85</v>
      </c>
      <c r="AY214" s="17" t="s">
        <v>122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83</v>
      </c>
      <c r="BK214" s="228">
        <f>ROUND(I214*H214,2)</f>
        <v>0</v>
      </c>
      <c r="BL214" s="17" t="s">
        <v>206</v>
      </c>
      <c r="BM214" s="227" t="s">
        <v>370</v>
      </c>
    </row>
    <row r="215" s="2" customFormat="1" ht="16.5" customHeight="1">
      <c r="A215" s="38"/>
      <c r="B215" s="39"/>
      <c r="C215" s="215" t="s">
        <v>371</v>
      </c>
      <c r="D215" s="215" t="s">
        <v>125</v>
      </c>
      <c r="E215" s="216" t="s">
        <v>372</v>
      </c>
      <c r="F215" s="217" t="s">
        <v>373</v>
      </c>
      <c r="G215" s="218" t="s">
        <v>298</v>
      </c>
      <c r="H215" s="219">
        <v>1</v>
      </c>
      <c r="I215" s="220"/>
      <c r="J215" s="221">
        <f>ROUND(I215*H215,2)</f>
        <v>0</v>
      </c>
      <c r="K215" s="222"/>
      <c r="L215" s="44"/>
      <c r="M215" s="223" t="s">
        <v>1</v>
      </c>
      <c r="N215" s="224" t="s">
        <v>40</v>
      </c>
      <c r="O215" s="91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206</v>
      </c>
      <c r="AT215" s="227" t="s">
        <v>125</v>
      </c>
      <c r="AU215" s="227" t="s">
        <v>85</v>
      </c>
      <c r="AY215" s="17" t="s">
        <v>122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83</v>
      </c>
      <c r="BK215" s="228">
        <f>ROUND(I215*H215,2)</f>
        <v>0</v>
      </c>
      <c r="BL215" s="17" t="s">
        <v>206</v>
      </c>
      <c r="BM215" s="227" t="s">
        <v>374</v>
      </c>
    </row>
    <row r="216" s="2" customFormat="1" ht="16.5" customHeight="1">
      <c r="A216" s="38"/>
      <c r="B216" s="39"/>
      <c r="C216" s="215" t="s">
        <v>375</v>
      </c>
      <c r="D216" s="215" t="s">
        <v>125</v>
      </c>
      <c r="E216" s="216" t="s">
        <v>376</v>
      </c>
      <c r="F216" s="217" t="s">
        <v>377</v>
      </c>
      <c r="G216" s="218" t="s">
        <v>298</v>
      </c>
      <c r="H216" s="219">
        <v>1</v>
      </c>
      <c r="I216" s="220"/>
      <c r="J216" s="221">
        <f>ROUND(I216*H216,2)</f>
        <v>0</v>
      </c>
      <c r="K216" s="222"/>
      <c r="L216" s="44"/>
      <c r="M216" s="223" t="s">
        <v>1</v>
      </c>
      <c r="N216" s="224" t="s">
        <v>40</v>
      </c>
      <c r="O216" s="91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7" t="s">
        <v>206</v>
      </c>
      <c r="AT216" s="227" t="s">
        <v>125</v>
      </c>
      <c r="AU216" s="227" t="s">
        <v>85</v>
      </c>
      <c r="AY216" s="17" t="s">
        <v>122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7" t="s">
        <v>83</v>
      </c>
      <c r="BK216" s="228">
        <f>ROUND(I216*H216,2)</f>
        <v>0</v>
      </c>
      <c r="BL216" s="17" t="s">
        <v>206</v>
      </c>
      <c r="BM216" s="227" t="s">
        <v>378</v>
      </c>
    </row>
    <row r="217" s="2" customFormat="1" ht="24.15" customHeight="1">
      <c r="A217" s="38"/>
      <c r="B217" s="39"/>
      <c r="C217" s="215" t="s">
        <v>379</v>
      </c>
      <c r="D217" s="215" t="s">
        <v>125</v>
      </c>
      <c r="E217" s="216" t="s">
        <v>380</v>
      </c>
      <c r="F217" s="217" t="s">
        <v>381</v>
      </c>
      <c r="G217" s="218" t="s">
        <v>382</v>
      </c>
      <c r="H217" s="273"/>
      <c r="I217" s="220"/>
      <c r="J217" s="221">
        <f>ROUND(I217*H217,2)</f>
        <v>0</v>
      </c>
      <c r="K217" s="222"/>
      <c r="L217" s="44"/>
      <c r="M217" s="223" t="s">
        <v>1</v>
      </c>
      <c r="N217" s="224" t="s">
        <v>40</v>
      </c>
      <c r="O217" s="91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7" t="s">
        <v>206</v>
      </c>
      <c r="AT217" s="227" t="s">
        <v>125</v>
      </c>
      <c r="AU217" s="227" t="s">
        <v>85</v>
      </c>
      <c r="AY217" s="17" t="s">
        <v>122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7" t="s">
        <v>83</v>
      </c>
      <c r="BK217" s="228">
        <f>ROUND(I217*H217,2)</f>
        <v>0</v>
      </c>
      <c r="BL217" s="17" t="s">
        <v>206</v>
      </c>
      <c r="BM217" s="227" t="s">
        <v>383</v>
      </c>
    </row>
    <row r="218" s="12" customFormat="1" ht="25.92" customHeight="1">
      <c r="A218" s="12"/>
      <c r="B218" s="199"/>
      <c r="C218" s="200"/>
      <c r="D218" s="201" t="s">
        <v>74</v>
      </c>
      <c r="E218" s="202" t="s">
        <v>384</v>
      </c>
      <c r="F218" s="202" t="s">
        <v>385</v>
      </c>
      <c r="G218" s="200"/>
      <c r="H218" s="200"/>
      <c r="I218" s="203"/>
      <c r="J218" s="204">
        <f>BK218</f>
        <v>0</v>
      </c>
      <c r="K218" s="200"/>
      <c r="L218" s="205"/>
      <c r="M218" s="206"/>
      <c r="N218" s="207"/>
      <c r="O218" s="207"/>
      <c r="P218" s="208">
        <f>P219+P221+P223+P225</f>
        <v>0</v>
      </c>
      <c r="Q218" s="207"/>
      <c r="R218" s="208">
        <f>R219+R221+R223+R225</f>
        <v>0</v>
      </c>
      <c r="S218" s="207"/>
      <c r="T218" s="209">
        <f>T219+T221+T223+T225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0" t="s">
        <v>149</v>
      </c>
      <c r="AT218" s="211" t="s">
        <v>74</v>
      </c>
      <c r="AU218" s="211" t="s">
        <v>75</v>
      </c>
      <c r="AY218" s="210" t="s">
        <v>122</v>
      </c>
      <c r="BK218" s="212">
        <f>BK219+BK221+BK223+BK225</f>
        <v>0</v>
      </c>
    </row>
    <row r="219" s="12" customFormat="1" ht="22.8" customHeight="1">
      <c r="A219" s="12"/>
      <c r="B219" s="199"/>
      <c r="C219" s="200"/>
      <c r="D219" s="201" t="s">
        <v>74</v>
      </c>
      <c r="E219" s="213" t="s">
        <v>386</v>
      </c>
      <c r="F219" s="213" t="s">
        <v>387</v>
      </c>
      <c r="G219" s="200"/>
      <c r="H219" s="200"/>
      <c r="I219" s="203"/>
      <c r="J219" s="214">
        <f>BK219</f>
        <v>0</v>
      </c>
      <c r="K219" s="200"/>
      <c r="L219" s="205"/>
      <c r="M219" s="206"/>
      <c r="N219" s="207"/>
      <c r="O219" s="207"/>
      <c r="P219" s="208">
        <f>P220</f>
        <v>0</v>
      </c>
      <c r="Q219" s="207"/>
      <c r="R219" s="208">
        <f>R220</f>
        <v>0</v>
      </c>
      <c r="S219" s="207"/>
      <c r="T219" s="209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0" t="s">
        <v>149</v>
      </c>
      <c r="AT219" s="211" t="s">
        <v>74</v>
      </c>
      <c r="AU219" s="211" t="s">
        <v>83</v>
      </c>
      <c r="AY219" s="210" t="s">
        <v>122</v>
      </c>
      <c r="BK219" s="212">
        <f>BK220</f>
        <v>0</v>
      </c>
    </row>
    <row r="220" s="2" customFormat="1" ht="16.5" customHeight="1">
      <c r="A220" s="38"/>
      <c r="B220" s="39"/>
      <c r="C220" s="215" t="s">
        <v>388</v>
      </c>
      <c r="D220" s="215" t="s">
        <v>125</v>
      </c>
      <c r="E220" s="216" t="s">
        <v>389</v>
      </c>
      <c r="F220" s="217" t="s">
        <v>390</v>
      </c>
      <c r="G220" s="218" t="s">
        <v>391</v>
      </c>
      <c r="H220" s="219">
        <v>1</v>
      </c>
      <c r="I220" s="220"/>
      <c r="J220" s="221">
        <f>ROUND(I220*H220,2)</f>
        <v>0</v>
      </c>
      <c r="K220" s="222"/>
      <c r="L220" s="44"/>
      <c r="M220" s="223" t="s">
        <v>1</v>
      </c>
      <c r="N220" s="224" t="s">
        <v>40</v>
      </c>
      <c r="O220" s="91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7" t="s">
        <v>392</v>
      </c>
      <c r="AT220" s="227" t="s">
        <v>125</v>
      </c>
      <c r="AU220" s="227" t="s">
        <v>85</v>
      </c>
      <c r="AY220" s="17" t="s">
        <v>122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7" t="s">
        <v>83</v>
      </c>
      <c r="BK220" s="228">
        <f>ROUND(I220*H220,2)</f>
        <v>0</v>
      </c>
      <c r="BL220" s="17" t="s">
        <v>392</v>
      </c>
      <c r="BM220" s="227" t="s">
        <v>393</v>
      </c>
    </row>
    <row r="221" s="12" customFormat="1" ht="22.8" customHeight="1">
      <c r="A221" s="12"/>
      <c r="B221" s="199"/>
      <c r="C221" s="200"/>
      <c r="D221" s="201" t="s">
        <v>74</v>
      </c>
      <c r="E221" s="213" t="s">
        <v>394</v>
      </c>
      <c r="F221" s="213" t="s">
        <v>395</v>
      </c>
      <c r="G221" s="200"/>
      <c r="H221" s="200"/>
      <c r="I221" s="203"/>
      <c r="J221" s="214">
        <f>BK221</f>
        <v>0</v>
      </c>
      <c r="K221" s="200"/>
      <c r="L221" s="205"/>
      <c r="M221" s="206"/>
      <c r="N221" s="207"/>
      <c r="O221" s="207"/>
      <c r="P221" s="208">
        <f>P222</f>
        <v>0</v>
      </c>
      <c r="Q221" s="207"/>
      <c r="R221" s="208">
        <f>R222</f>
        <v>0</v>
      </c>
      <c r="S221" s="207"/>
      <c r="T221" s="209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0" t="s">
        <v>149</v>
      </c>
      <c r="AT221" s="211" t="s">
        <v>74</v>
      </c>
      <c r="AU221" s="211" t="s">
        <v>83</v>
      </c>
      <c r="AY221" s="210" t="s">
        <v>122</v>
      </c>
      <c r="BK221" s="212">
        <f>BK222</f>
        <v>0</v>
      </c>
    </row>
    <row r="222" s="2" customFormat="1" ht="16.5" customHeight="1">
      <c r="A222" s="38"/>
      <c r="B222" s="39"/>
      <c r="C222" s="215" t="s">
        <v>396</v>
      </c>
      <c r="D222" s="215" t="s">
        <v>125</v>
      </c>
      <c r="E222" s="216" t="s">
        <v>397</v>
      </c>
      <c r="F222" s="217" t="s">
        <v>395</v>
      </c>
      <c r="G222" s="218" t="s">
        <v>391</v>
      </c>
      <c r="H222" s="219">
        <v>1</v>
      </c>
      <c r="I222" s="220"/>
      <c r="J222" s="221">
        <f>ROUND(I222*H222,2)</f>
        <v>0</v>
      </c>
      <c r="K222" s="222"/>
      <c r="L222" s="44"/>
      <c r="M222" s="223" t="s">
        <v>1</v>
      </c>
      <c r="N222" s="224" t="s">
        <v>40</v>
      </c>
      <c r="O222" s="91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7" t="s">
        <v>392</v>
      </c>
      <c r="AT222" s="227" t="s">
        <v>125</v>
      </c>
      <c r="AU222" s="227" t="s">
        <v>85</v>
      </c>
      <c r="AY222" s="17" t="s">
        <v>122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83</v>
      </c>
      <c r="BK222" s="228">
        <f>ROUND(I222*H222,2)</f>
        <v>0</v>
      </c>
      <c r="BL222" s="17" t="s">
        <v>392</v>
      </c>
      <c r="BM222" s="227" t="s">
        <v>398</v>
      </c>
    </row>
    <row r="223" s="12" customFormat="1" ht="22.8" customHeight="1">
      <c r="A223" s="12"/>
      <c r="B223" s="199"/>
      <c r="C223" s="200"/>
      <c r="D223" s="201" t="s">
        <v>74</v>
      </c>
      <c r="E223" s="213" t="s">
        <v>399</v>
      </c>
      <c r="F223" s="213" t="s">
        <v>400</v>
      </c>
      <c r="G223" s="200"/>
      <c r="H223" s="200"/>
      <c r="I223" s="203"/>
      <c r="J223" s="214">
        <f>BK223</f>
        <v>0</v>
      </c>
      <c r="K223" s="200"/>
      <c r="L223" s="205"/>
      <c r="M223" s="206"/>
      <c r="N223" s="207"/>
      <c r="O223" s="207"/>
      <c r="P223" s="208">
        <f>P224</f>
        <v>0</v>
      </c>
      <c r="Q223" s="207"/>
      <c r="R223" s="208">
        <f>R224</f>
        <v>0</v>
      </c>
      <c r="S223" s="207"/>
      <c r="T223" s="209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0" t="s">
        <v>149</v>
      </c>
      <c r="AT223" s="211" t="s">
        <v>74</v>
      </c>
      <c r="AU223" s="211" t="s">
        <v>83</v>
      </c>
      <c r="AY223" s="210" t="s">
        <v>122</v>
      </c>
      <c r="BK223" s="212">
        <f>BK224</f>
        <v>0</v>
      </c>
    </row>
    <row r="224" s="2" customFormat="1" ht="16.5" customHeight="1">
      <c r="A224" s="38"/>
      <c r="B224" s="39"/>
      <c r="C224" s="215" t="s">
        <v>401</v>
      </c>
      <c r="D224" s="215" t="s">
        <v>125</v>
      </c>
      <c r="E224" s="216" t="s">
        <v>402</v>
      </c>
      <c r="F224" s="217" t="s">
        <v>403</v>
      </c>
      <c r="G224" s="218" t="s">
        <v>391</v>
      </c>
      <c r="H224" s="219">
        <v>1</v>
      </c>
      <c r="I224" s="220"/>
      <c r="J224" s="221">
        <f>ROUND(I224*H224,2)</f>
        <v>0</v>
      </c>
      <c r="K224" s="222"/>
      <c r="L224" s="44"/>
      <c r="M224" s="223" t="s">
        <v>1</v>
      </c>
      <c r="N224" s="224" t="s">
        <v>40</v>
      </c>
      <c r="O224" s="91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7" t="s">
        <v>392</v>
      </c>
      <c r="AT224" s="227" t="s">
        <v>125</v>
      </c>
      <c r="AU224" s="227" t="s">
        <v>85</v>
      </c>
      <c r="AY224" s="17" t="s">
        <v>122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7" t="s">
        <v>83</v>
      </c>
      <c r="BK224" s="228">
        <f>ROUND(I224*H224,2)</f>
        <v>0</v>
      </c>
      <c r="BL224" s="17" t="s">
        <v>392</v>
      </c>
      <c r="BM224" s="227" t="s">
        <v>404</v>
      </c>
    </row>
    <row r="225" s="12" customFormat="1" ht="22.8" customHeight="1">
      <c r="A225" s="12"/>
      <c r="B225" s="199"/>
      <c r="C225" s="200"/>
      <c r="D225" s="201" t="s">
        <v>74</v>
      </c>
      <c r="E225" s="213" t="s">
        <v>405</v>
      </c>
      <c r="F225" s="213" t="s">
        <v>406</v>
      </c>
      <c r="G225" s="200"/>
      <c r="H225" s="200"/>
      <c r="I225" s="203"/>
      <c r="J225" s="214">
        <f>BK225</f>
        <v>0</v>
      </c>
      <c r="K225" s="200"/>
      <c r="L225" s="205"/>
      <c r="M225" s="206"/>
      <c r="N225" s="207"/>
      <c r="O225" s="207"/>
      <c r="P225" s="208">
        <f>P226</f>
        <v>0</v>
      </c>
      <c r="Q225" s="207"/>
      <c r="R225" s="208">
        <f>R226</f>
        <v>0</v>
      </c>
      <c r="S225" s="207"/>
      <c r="T225" s="209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0" t="s">
        <v>149</v>
      </c>
      <c r="AT225" s="211" t="s">
        <v>74</v>
      </c>
      <c r="AU225" s="211" t="s">
        <v>83</v>
      </c>
      <c r="AY225" s="210" t="s">
        <v>122</v>
      </c>
      <c r="BK225" s="212">
        <f>BK226</f>
        <v>0</v>
      </c>
    </row>
    <row r="226" s="2" customFormat="1" ht="16.5" customHeight="1">
      <c r="A226" s="38"/>
      <c r="B226" s="39"/>
      <c r="C226" s="215" t="s">
        <v>407</v>
      </c>
      <c r="D226" s="215" t="s">
        <v>125</v>
      </c>
      <c r="E226" s="216" t="s">
        <v>408</v>
      </c>
      <c r="F226" s="217" t="s">
        <v>406</v>
      </c>
      <c r="G226" s="218" t="s">
        <v>391</v>
      </c>
      <c r="H226" s="219">
        <v>1</v>
      </c>
      <c r="I226" s="220"/>
      <c r="J226" s="221">
        <f>ROUND(I226*H226,2)</f>
        <v>0</v>
      </c>
      <c r="K226" s="222"/>
      <c r="L226" s="44"/>
      <c r="M226" s="274" t="s">
        <v>1</v>
      </c>
      <c r="N226" s="275" t="s">
        <v>40</v>
      </c>
      <c r="O226" s="276"/>
      <c r="P226" s="277">
        <f>O226*H226</f>
        <v>0</v>
      </c>
      <c r="Q226" s="277">
        <v>0</v>
      </c>
      <c r="R226" s="277">
        <f>Q226*H226</f>
        <v>0</v>
      </c>
      <c r="S226" s="277">
        <v>0</v>
      </c>
      <c r="T226" s="27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7" t="s">
        <v>392</v>
      </c>
      <c r="AT226" s="227" t="s">
        <v>125</v>
      </c>
      <c r="AU226" s="227" t="s">
        <v>85</v>
      </c>
      <c r="AY226" s="17" t="s">
        <v>122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7" t="s">
        <v>83</v>
      </c>
      <c r="BK226" s="228">
        <f>ROUND(I226*H226,2)</f>
        <v>0</v>
      </c>
      <c r="BL226" s="17" t="s">
        <v>392</v>
      </c>
      <c r="BM226" s="227" t="s">
        <v>409</v>
      </c>
    </row>
    <row r="227" s="2" customFormat="1" ht="6.96" customHeight="1">
      <c r="A227" s="38"/>
      <c r="B227" s="66"/>
      <c r="C227" s="67"/>
      <c r="D227" s="67"/>
      <c r="E227" s="67"/>
      <c r="F227" s="67"/>
      <c r="G227" s="67"/>
      <c r="H227" s="67"/>
      <c r="I227" s="67"/>
      <c r="J227" s="67"/>
      <c r="K227" s="67"/>
      <c r="L227" s="44"/>
      <c r="M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</row>
  </sheetData>
  <sheetProtection sheet="1" autoFilter="0" formatColumns="0" formatRows="0" objects="1" scenarios="1" spinCount="100000" saltValue="8fUWLT1lQ/EN2k8sgB4dr703CopmreTzz7yTCmJZJj6zCBq9JTji89K3KzenN405tAY3rbJPAlers5UiEnf2Tg==" hashValue="GdS9uGbo4cuuiDL1ixQLQ1ThoZldxROuKlYefWAcif+G6dBrKYE24SwRfoauXQt9GDBLbc+KlEo8F3ls3/Faug==" algorithmName="SHA-512" password="CC35"/>
  <autoFilter ref="C128:K22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PC08-PC\PC08</dc:creator>
  <cp:lastModifiedBy>PC08-PC\PC08</cp:lastModifiedBy>
  <dcterms:created xsi:type="dcterms:W3CDTF">2023-08-18T07:04:32Z</dcterms:created>
  <dcterms:modified xsi:type="dcterms:W3CDTF">2023-08-18T07:04:35Z</dcterms:modified>
</cp:coreProperties>
</file>