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Marcela\Desktop\Úřední deska Aktuality\2023 úřední deska\04-2023\"/>
    </mc:Choice>
  </mc:AlternateContent>
  <xr:revisionPtr revIDLastSave="0" documentId="8_{1D8FCE73-27FC-4FDF-918D-BBFA5B317F88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Rekapitulace stavby" sheetId="1" r:id="rId1"/>
    <sheet name="SO01 - Stavební" sheetId="2" r:id="rId2"/>
  </sheets>
  <definedNames>
    <definedName name="_xlnm._FilterDatabase" localSheetId="1" hidden="1">'SO01 - Stavební'!$C$129:$K$499</definedName>
    <definedName name="_xlnm.Print_Titles" localSheetId="0">'Rekapitulace stavby'!$92:$92</definedName>
    <definedName name="_xlnm.Print_Titles" localSheetId="1">'SO01 - Stavební'!$129:$129</definedName>
    <definedName name="_xlnm.Print_Area" localSheetId="0">'Rekapitulace stavby'!$D$4:$AO$76,'Rekapitulace stavby'!$C$82:$AQ$96</definedName>
    <definedName name="_xlnm.Print_Area" localSheetId="1">'SO01 - Stavební'!$C$82:$J$111,'SO01 - Stavební'!$C$117:$J$499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99" i="2"/>
  <c r="BH499" i="2"/>
  <c r="BG499" i="2"/>
  <c r="BF499" i="2"/>
  <c r="T499" i="2"/>
  <c r="T498" i="2"/>
  <c r="R499" i="2"/>
  <c r="R498" i="2" s="1"/>
  <c r="P499" i="2"/>
  <c r="P498" i="2" s="1"/>
  <c r="BI497" i="2"/>
  <c r="BH497" i="2"/>
  <c r="BG497" i="2"/>
  <c r="BF497" i="2"/>
  <c r="T497" i="2"/>
  <c r="T496" i="2"/>
  <c r="T495" i="2"/>
  <c r="R497" i="2"/>
  <c r="R496" i="2" s="1"/>
  <c r="R495" i="2" s="1"/>
  <c r="P497" i="2"/>
  <c r="P496" i="2" s="1"/>
  <c r="P495" i="2" s="1"/>
  <c r="BI494" i="2"/>
  <c r="BH494" i="2"/>
  <c r="BG494" i="2"/>
  <c r="BF494" i="2"/>
  <c r="T494" i="2"/>
  <c r="R494" i="2"/>
  <c r="P494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07" i="2"/>
  <c r="BH407" i="2"/>
  <c r="BG407" i="2"/>
  <c r="BF407" i="2"/>
  <c r="T407" i="2"/>
  <c r="R407" i="2"/>
  <c r="P407" i="2"/>
  <c r="BI396" i="2"/>
  <c r="BH396" i="2"/>
  <c r="BG396" i="2"/>
  <c r="BF396" i="2"/>
  <c r="T396" i="2"/>
  <c r="R396" i="2"/>
  <c r="P396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73" i="2"/>
  <c r="BH373" i="2"/>
  <c r="BG373" i="2"/>
  <c r="BF373" i="2"/>
  <c r="T373" i="2"/>
  <c r="R373" i="2"/>
  <c r="P373" i="2"/>
  <c r="BI362" i="2"/>
  <c r="BH362" i="2"/>
  <c r="BG362" i="2"/>
  <c r="BF362" i="2"/>
  <c r="T362" i="2"/>
  <c r="R362" i="2"/>
  <c r="P362" i="2"/>
  <c r="BI352" i="2"/>
  <c r="BH352" i="2"/>
  <c r="BG352" i="2"/>
  <c r="BF352" i="2"/>
  <c r="T352" i="2"/>
  <c r="R352" i="2"/>
  <c r="P35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4" i="2"/>
  <c r="BH334" i="2"/>
  <c r="BG334" i="2"/>
  <c r="BF334" i="2"/>
  <c r="T334" i="2"/>
  <c r="R334" i="2"/>
  <c r="P334" i="2"/>
  <c r="BI323" i="2"/>
  <c r="BH323" i="2"/>
  <c r="BG323" i="2"/>
  <c r="BF323" i="2"/>
  <c r="T323" i="2"/>
  <c r="R323" i="2"/>
  <c r="P323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T305" i="2" s="1"/>
  <c r="R306" i="2"/>
  <c r="R305" i="2" s="1"/>
  <c r="P306" i="2"/>
  <c r="P305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T219" i="2"/>
  <c r="R220" i="2"/>
  <c r="R219" i="2" s="1"/>
  <c r="P220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127" i="2"/>
  <c r="J23" i="2"/>
  <c r="J21" i="2"/>
  <c r="E21" i="2"/>
  <c r="J126" i="2"/>
  <c r="J20" i="2"/>
  <c r="J18" i="2"/>
  <c r="E18" i="2"/>
  <c r="F127" i="2"/>
  <c r="J17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J499" i="2"/>
  <c r="BK482" i="2"/>
  <c r="BK455" i="2"/>
  <c r="J442" i="2"/>
  <c r="BK428" i="2"/>
  <c r="J420" i="2"/>
  <c r="BK386" i="2"/>
  <c r="BK373" i="2"/>
  <c r="BK334" i="2"/>
  <c r="BK313" i="2"/>
  <c r="BK287" i="2"/>
  <c r="BK282" i="2"/>
  <c r="J239" i="2"/>
  <c r="J235" i="2"/>
  <c r="J215" i="2"/>
  <c r="J211" i="2"/>
  <c r="J210" i="2"/>
  <c r="BK200" i="2"/>
  <c r="BK193" i="2"/>
  <c r="BK180" i="2"/>
  <c r="BK153" i="2"/>
  <c r="BK484" i="2"/>
  <c r="J465" i="2"/>
  <c r="BK431" i="2"/>
  <c r="J422" i="2"/>
  <c r="J407" i="2"/>
  <c r="J334" i="2"/>
  <c r="J299" i="2"/>
  <c r="J276" i="2"/>
  <c r="BK238" i="2"/>
  <c r="J233" i="2"/>
  <c r="BK209" i="2"/>
  <c r="J203" i="2"/>
  <c r="J189" i="2"/>
  <c r="BK181" i="2"/>
  <c r="BK159" i="2"/>
  <c r="BK453" i="2"/>
  <c r="J430" i="2"/>
  <c r="J373" i="2"/>
  <c r="J301" i="2"/>
  <c r="J251" i="2"/>
  <c r="J216" i="2"/>
  <c r="J196" i="2"/>
  <c r="BK191" i="2"/>
  <c r="J497" i="2"/>
  <c r="J484" i="2"/>
  <c r="BK478" i="2"/>
  <c r="J287" i="2"/>
  <c r="BK276" i="2"/>
  <c r="BK202" i="2"/>
  <c r="J182" i="2"/>
  <c r="J153" i="2"/>
  <c r="J145" i="2"/>
  <c r="BK306" i="2"/>
  <c r="BK237" i="2"/>
  <c r="J200" i="2"/>
  <c r="BK279" i="2"/>
  <c r="BK133" i="2"/>
  <c r="BK220" i="2"/>
  <c r="BK139" i="2"/>
  <c r="J133" i="2"/>
  <c r="BK499" i="2"/>
  <c r="J480" i="2"/>
  <c r="BK465" i="2"/>
  <c r="J443" i="2"/>
  <c r="J431" i="2"/>
  <c r="J396" i="2"/>
  <c r="BK383" i="2"/>
  <c r="BK352" i="2"/>
  <c r="BK323" i="2"/>
  <c r="J306" i="2"/>
  <c r="J284" i="2"/>
  <c r="J237" i="2"/>
  <c r="BK233" i="2"/>
  <c r="BK218" i="2"/>
  <c r="J212" i="2"/>
  <c r="J209" i="2"/>
  <c r="BK198" i="2"/>
  <c r="J191" i="2"/>
  <c r="J174" i="2"/>
  <c r="J159" i="2"/>
  <c r="AS94" i="1"/>
  <c r="J468" i="2"/>
  <c r="BK442" i="2"/>
  <c r="J428" i="2"/>
  <c r="J418" i="2"/>
  <c r="BK396" i="2"/>
  <c r="BK301" i="2"/>
  <c r="BK284" i="2"/>
  <c r="BK251" i="2"/>
  <c r="BK235" i="2"/>
  <c r="BK210" i="2"/>
  <c r="BK204" i="2"/>
  <c r="J198" i="2"/>
  <c r="BK172" i="2"/>
  <c r="BK468" i="2"/>
  <c r="BK443" i="2"/>
  <c r="J386" i="2"/>
  <c r="BK340" i="2"/>
  <c r="J254" i="2"/>
  <c r="BK223" i="2"/>
  <c r="J204" i="2"/>
  <c r="J193" i="2"/>
  <c r="BK174" i="2"/>
  <c r="J494" i="2"/>
  <c r="J482" i="2"/>
  <c r="J383" i="2"/>
  <c r="J279" i="2"/>
  <c r="J205" i="2"/>
  <c r="BK199" i="2"/>
  <c r="J160" i="2"/>
  <c r="BK151" i="2"/>
  <c r="J341" i="2"/>
  <c r="BK304" i="2"/>
  <c r="J213" i="2"/>
  <c r="BK196" i="2"/>
  <c r="BK257" i="2"/>
  <c r="BK254" i="2"/>
  <c r="J180" i="2"/>
  <c r="J139" i="2"/>
  <c r="BK497" i="2"/>
  <c r="J453" i="2"/>
  <c r="BK407" i="2"/>
  <c r="BK341" i="2"/>
  <c r="J304" i="2"/>
  <c r="J238" i="2"/>
  <c r="BK213" i="2"/>
  <c r="BK195" i="2"/>
  <c r="J166" i="2"/>
  <c r="BK480" i="2"/>
  <c r="BK430" i="2"/>
  <c r="J352" i="2"/>
  <c r="BK293" i="2"/>
  <c r="BK211" i="2"/>
  <c r="J199" i="2"/>
  <c r="BK160" i="2"/>
  <c r="J421" i="2"/>
  <c r="J293" i="2"/>
  <c r="BK212" i="2"/>
  <c r="J151" i="2"/>
  <c r="J362" i="2"/>
  <c r="BK239" i="2"/>
  <c r="J172" i="2"/>
  <c r="J340" i="2"/>
  <c r="J202" i="2"/>
  <c r="J218" i="2"/>
  <c r="BK494" i="2"/>
  <c r="BK422" i="2"/>
  <c r="BK362" i="2"/>
  <c r="BK299" i="2"/>
  <c r="J223" i="2"/>
  <c r="BK203" i="2"/>
  <c r="BK182" i="2"/>
  <c r="BK145" i="2"/>
  <c r="J455" i="2"/>
  <c r="BK420" i="2"/>
  <c r="J323" i="2"/>
  <c r="J257" i="2"/>
  <c r="J220" i="2"/>
  <c r="J195" i="2"/>
  <c r="J478" i="2"/>
  <c r="BK418" i="2"/>
  <c r="J282" i="2"/>
  <c r="BK205" i="2"/>
  <c r="J181" i="2"/>
  <c r="BK421" i="2"/>
  <c r="BK215" i="2"/>
  <c r="BK166" i="2"/>
  <c r="J313" i="2"/>
  <c r="BK189" i="2"/>
  <c r="BK216" i="2"/>
  <c r="T236" i="2" l="1"/>
  <c r="P132" i="2"/>
  <c r="P188" i="2"/>
  <c r="P208" i="2"/>
  <c r="P236" i="2"/>
  <c r="T312" i="2"/>
  <c r="R132" i="2"/>
  <c r="BK188" i="2"/>
  <c r="J188" i="2" s="1"/>
  <c r="J99" i="2" s="1"/>
  <c r="T188" i="2"/>
  <c r="R208" i="2"/>
  <c r="BK222" i="2"/>
  <c r="P222" i="2"/>
  <c r="R222" i="2"/>
  <c r="T222" i="2"/>
  <c r="R236" i="2"/>
  <c r="P312" i="2"/>
  <c r="BK454" i="2"/>
  <c r="J454" i="2"/>
  <c r="J107" i="2" s="1"/>
  <c r="T454" i="2"/>
  <c r="BK132" i="2"/>
  <c r="J132" i="2"/>
  <c r="J98" i="2" s="1"/>
  <c r="T132" i="2"/>
  <c r="R188" i="2"/>
  <c r="BK208" i="2"/>
  <c r="J208" i="2"/>
  <c r="J100" i="2" s="1"/>
  <c r="T208" i="2"/>
  <c r="BK236" i="2"/>
  <c r="J236" i="2"/>
  <c r="J104" i="2" s="1"/>
  <c r="BK312" i="2"/>
  <c r="J312" i="2" s="1"/>
  <c r="J106" i="2" s="1"/>
  <c r="R312" i="2"/>
  <c r="P454" i="2"/>
  <c r="R454" i="2"/>
  <c r="BK219" i="2"/>
  <c r="J219" i="2" s="1"/>
  <c r="J101" i="2" s="1"/>
  <c r="BK305" i="2"/>
  <c r="J305" i="2"/>
  <c r="J105" i="2" s="1"/>
  <c r="BK496" i="2"/>
  <c r="J496" i="2" s="1"/>
  <c r="J109" i="2" s="1"/>
  <c r="BK498" i="2"/>
  <c r="J498" i="2"/>
  <c r="J110" i="2" s="1"/>
  <c r="E85" i="2"/>
  <c r="F92" i="2"/>
  <c r="BE145" i="2"/>
  <c r="BE233" i="2"/>
  <c r="BE172" i="2"/>
  <c r="J92" i="2"/>
  <c r="BE213" i="2"/>
  <c r="BE251" i="2"/>
  <c r="BE151" i="2"/>
  <c r="BE160" i="2"/>
  <c r="BE182" i="2"/>
  <c r="BE193" i="2"/>
  <c r="BE195" i="2"/>
  <c r="BE198" i="2"/>
  <c r="BE199" i="2"/>
  <c r="BE205" i="2"/>
  <c r="BE216" i="2"/>
  <c r="BE299" i="2"/>
  <c r="BE301" i="2"/>
  <c r="BE334" i="2"/>
  <c r="BE180" i="2"/>
  <c r="BE181" i="2"/>
  <c r="BE209" i="2"/>
  <c r="BE257" i="2"/>
  <c r="BE293" i="2"/>
  <c r="BE386" i="2"/>
  <c r="BE396" i="2"/>
  <c r="BE420" i="2"/>
  <c r="BE480" i="2"/>
  <c r="BE220" i="2"/>
  <c r="BE238" i="2"/>
  <c r="BE239" i="2"/>
  <c r="BE306" i="2"/>
  <c r="BE431" i="2"/>
  <c r="BE442" i="2"/>
  <c r="J89" i="2"/>
  <c r="BE133" i="2"/>
  <c r="BE153" i="2"/>
  <c r="BE191" i="2"/>
  <c r="BE196" i="2"/>
  <c r="BE200" i="2"/>
  <c r="BE210" i="2"/>
  <c r="BE215" i="2"/>
  <c r="BE218" i="2"/>
  <c r="BE223" i="2"/>
  <c r="BE235" i="2"/>
  <c r="BE237" i="2"/>
  <c r="BE276" i="2"/>
  <c r="BE279" i="2"/>
  <c r="BE284" i="2"/>
  <c r="BE287" i="2"/>
  <c r="BE304" i="2"/>
  <c r="BE323" i="2"/>
  <c r="BE383" i="2"/>
  <c r="BE418" i="2"/>
  <c r="BE422" i="2"/>
  <c r="BE428" i="2"/>
  <c r="BE430" i="2"/>
  <c r="BE453" i="2"/>
  <c r="J91" i="2"/>
  <c r="BE139" i="2"/>
  <c r="BE159" i="2"/>
  <c r="BE166" i="2"/>
  <c r="BE174" i="2"/>
  <c r="BE189" i="2"/>
  <c r="BE202" i="2"/>
  <c r="BE203" i="2"/>
  <c r="BE204" i="2"/>
  <c r="BE211" i="2"/>
  <c r="BE212" i="2"/>
  <c r="BE254" i="2"/>
  <c r="BE282" i="2"/>
  <c r="BE313" i="2"/>
  <c r="BE340" i="2"/>
  <c r="BE341" i="2"/>
  <c r="BE352" i="2"/>
  <c r="BE362" i="2"/>
  <c r="BE373" i="2"/>
  <c r="BE407" i="2"/>
  <c r="BE421" i="2"/>
  <c r="BE443" i="2"/>
  <c r="BE455" i="2"/>
  <c r="BE465" i="2"/>
  <c r="BE468" i="2"/>
  <c r="BE478" i="2"/>
  <c r="BE482" i="2"/>
  <c r="BE484" i="2"/>
  <c r="BE494" i="2"/>
  <c r="BE497" i="2"/>
  <c r="BE499" i="2"/>
  <c r="F37" i="2"/>
  <c r="BD95" i="1" s="1"/>
  <c r="BD94" i="1" s="1"/>
  <c r="W33" i="1" s="1"/>
  <c r="F34" i="2"/>
  <c r="BA95" i="1" s="1"/>
  <c r="BA94" i="1" s="1"/>
  <c r="W30" i="1" s="1"/>
  <c r="F35" i="2"/>
  <c r="BB95" i="1"/>
  <c r="BB94" i="1" s="1"/>
  <c r="AX94" i="1" s="1"/>
  <c r="F36" i="2"/>
  <c r="BC95" i="1" s="1"/>
  <c r="BC94" i="1" s="1"/>
  <c r="W32" i="1" s="1"/>
  <c r="J34" i="2"/>
  <c r="AW95" i="1" s="1"/>
  <c r="T131" i="2" l="1"/>
  <c r="BK221" i="2"/>
  <c r="J221" i="2"/>
  <c r="J102" i="2"/>
  <c r="R221" i="2"/>
  <c r="P131" i="2"/>
  <c r="T221" i="2"/>
  <c r="T130" i="2"/>
  <c r="P221" i="2"/>
  <c r="R131" i="2"/>
  <c r="R130" i="2" s="1"/>
  <c r="J222" i="2"/>
  <c r="J103" i="2"/>
  <c r="BK131" i="2"/>
  <c r="J131" i="2"/>
  <c r="J97" i="2"/>
  <c r="BK495" i="2"/>
  <c r="J495" i="2" s="1"/>
  <c r="J108" i="2" s="1"/>
  <c r="AW94" i="1"/>
  <c r="AK30" i="1"/>
  <c r="W31" i="1"/>
  <c r="J33" i="2"/>
  <c r="AV95" i="1" s="1"/>
  <c r="AT95" i="1" s="1"/>
  <c r="AY94" i="1"/>
  <c r="F33" i="2"/>
  <c r="AZ95" i="1" s="1"/>
  <c r="AZ94" i="1" s="1"/>
  <c r="AV94" i="1" s="1"/>
  <c r="AK29" i="1" s="1"/>
  <c r="P130" i="2" l="1"/>
  <c r="AU95" i="1" s="1"/>
  <c r="AU94" i="1" s="1"/>
  <c r="BK130" i="2"/>
  <c r="J130" i="2"/>
  <c r="J96" i="2" s="1"/>
  <c r="AT94" i="1"/>
  <c r="W29" i="1"/>
  <c r="J30" i="2" l="1"/>
  <c r="AG95" i="1" s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<sst xmlns="http://schemas.openxmlformats.org/spreadsheetml/2006/main" count="4063" uniqueCount="569">
  <si>
    <t>Export Komplet</t>
  </si>
  <si>
    <t/>
  </si>
  <si>
    <t>2.0</t>
  </si>
  <si>
    <t>ZAMOK</t>
  </si>
  <si>
    <t>False</t>
  </si>
  <si>
    <t>{3afdfd20-1d83-4f1a-a8fb-9cdfd277a05d}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</si>
  <si>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</si>
  <si>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</si>
  <si>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</si>
  <si>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</si>
  <si>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</si>
  <si>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</si>
  <si>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</si>
  <si>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</si>
  <si>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290B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</si>
  <si>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</si>
  <si>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</si>
  <si>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Dům s pečovatelskou službou Bělá pod Bezdězem</t>
  </si>
  <si>
    <t>KSO:</t>
  </si>
  <si>
    <t>CC-CZ:</t>
  </si>
  <si>
    <t>Místo:</t>
  </si>
  <si>
    <t>Tyršova 385 Bělá pod Bezdězem</t>
  </si>
  <si>
    <t>Datum:</t>
  </si>
  <si>
    <t>25. 3. 2023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</si>
  <si>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</si>
  <si>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</si>
  <si>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</si>
  <si>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</si>
  <si>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</si>
  <si>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</si>
  <si>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</si>
  <si>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</si>
  <si>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</si>
  <si>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</si>
  <si>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</si>
  <si>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</si>
  <si>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</si>
  <si>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</si>
  <si>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</si>
  <si>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</si>
  <si>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</si>
  <si>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</si>
  <si>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</si>
  <si>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</si>
  <si>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</si>
  <si>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</si>
  <si>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</si>
  <si>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</si>
  <si>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</si>
  <si>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</si>
  <si>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</si>
  <si>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</si>
  <si>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</si>
  <si>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</si>
  <si>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</si>
  <si>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</si>
  <si>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</si>
  <si>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</si>
  <si>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</si>
  <si>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</si>
  <si>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</si>
  <si>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</si>
  <si>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</si>
  <si>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</si>
  <si>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</si>
  <si>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</si>
  <si>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</si>
  <si>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</si>
  <si>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</si>
  <si>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</si>
  <si>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</si>
  <si>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</si>
  <si>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</si>
  <si>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</si>
  <si>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</si>
  <si>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</si>
  <si>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</si>
  <si>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</si>
  <si>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</si>
  <si>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</si>
  <si>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</si>
  <si>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</t>
  </si>
  <si>
    <t>STA</t>
  </si>
  <si>
    <t>1</t>
  </si>
  <si>
    <t>{355b3fe0-3619-486b-93b8-d09c111f6e0d}</t>
  </si>
  <si>
    <t>2</t>
  </si>
  <si>
    <t>KRYCÍ LIST SOUPISU PRACÍ</t>
  </si>
  <si>
    <t>Objekt:</t>
  </si>
  <si>
    <t>SO01 -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</si>
  <si>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</si>
  <si>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</si>
  <si>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</si>
  <si>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</si>
  <si>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</si>
  <si>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</si>
  <si>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</si>
  <si>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</si>
  <si>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</si>
  <si>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</si>
  <si>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</si>
  <si>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</si>
  <si>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</si>
  <si>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</si>
  <si>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</si>
  <si>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</si>
  <si>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</si>
  <si>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</si>
  <si>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</si>
  <si>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</si>
  <si>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</si>
  <si>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</si>
  <si>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</si>
  <si>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</si>
  <si>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</si>
  <si>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</si>
  <si>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</si>
  <si>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</si>
  <si>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</si>
  <si>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</si>
  <si>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</si>
  <si>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</si>
  <si>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</si>
  <si>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</si>
  <si>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</si>
  <si>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</si>
  <si>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</si>
  <si>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</si>
  <si>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621131121</t>
  </si>
  <si>
    <t>Penetrační nátěr vnějších podhledů nanášený ručně</t>
  </si>
  <si>
    <t>m2</t>
  </si>
  <si>
    <t>4</t>
  </si>
  <si>
    <t>1948571132</t>
  </si>
  <si>
    <t>VV</t>
  </si>
  <si>
    <t>S1</t>
  </si>
  <si>
    <t>8,1*0,25</t>
  </si>
  <si>
    <t>S3</t>
  </si>
  <si>
    <t>10*0,25</t>
  </si>
  <si>
    <t>Součet</t>
  </si>
  <si>
    <t>621151011</t>
  </si>
  <si>
    <t>Penetrační silikátový nátěr vnějších pastovitých tenkovrstvých omítek podhledů</t>
  </si>
  <si>
    <t>2062029693</t>
  </si>
  <si>
    <t>3</t>
  </si>
  <si>
    <t>621211003</t>
  </si>
  <si>
    <t>Montáž kontaktního zateplení vnějších podhledů lepením a mechanickým kotvením polystyrénových desek do dřeva do 40 mm</t>
  </si>
  <si>
    <t>-866913182</t>
  </si>
  <si>
    <t>M</t>
  </si>
  <si>
    <t>28375931</t>
  </si>
  <si>
    <t>deska EPS 70 fasádní λ=0,039 tl 30mm</t>
  </si>
  <si>
    <t>8</t>
  </si>
  <si>
    <t>420383394</t>
  </si>
  <si>
    <t>4,525*1,1 'Přepočtené koeficientem množství</t>
  </si>
  <si>
    <t>5</t>
  </si>
  <si>
    <t>621531012</t>
  </si>
  <si>
    <t>Tenkovrstvá silikonová zrnitá omítka zrnitost 1,5 mm vnějších podhledů</t>
  </si>
  <si>
    <t>835832752</t>
  </si>
  <si>
    <t>621531094-R</t>
  </si>
  <si>
    <t>Ukončení zateplení podhledu v napojení na stávající podhled např. profilem s tkaninou, omítkou silikonovou, tmelem</t>
  </si>
  <si>
    <t>soub</t>
  </si>
  <si>
    <t>135335868</t>
  </si>
  <si>
    <t>7</t>
  </si>
  <si>
    <t>622151011</t>
  </si>
  <si>
    <t>Penetrační silikátový nátěr vnějších pastovitých tenkovrstvých omítek stěn</t>
  </si>
  <si>
    <t>1246976542</t>
  </si>
  <si>
    <t>8,1*((1,2+3,2)/2)</t>
  </si>
  <si>
    <t>10*1,2</t>
  </si>
  <si>
    <t>622211011</t>
  </si>
  <si>
    <t>Montáž kontaktního zateplení vnějších stěn lepením a mechanickým kotvením polystyrénových desek do betonu a zdiva tl přes 40 do 80 mm</t>
  </si>
  <si>
    <t>343547302</t>
  </si>
  <si>
    <t>9</t>
  </si>
  <si>
    <t>28375933</t>
  </si>
  <si>
    <t>deska EPS 70 fasádní λ=0,039 tl 50mm</t>
  </si>
  <si>
    <t>1359737779</t>
  </si>
  <si>
    <t>29,82*1,05 'Přepočtené koeficientem množství</t>
  </si>
  <si>
    <t>10</t>
  </si>
  <si>
    <t>622531012</t>
  </si>
  <si>
    <t>Tenkovrstvá silikonová zrnitá omítka zrnitost 1,5 mm vnějších stěn</t>
  </si>
  <si>
    <t>-1696917095</t>
  </si>
  <si>
    <t>11</t>
  </si>
  <si>
    <t>622531094-R</t>
  </si>
  <si>
    <t>Ukončení zateplení stěny v napojení na stávající omítku stěny např. profilem s tkaninou, omítkou silikonovou, tmelem</t>
  </si>
  <si>
    <t>2145528543</t>
  </si>
  <si>
    <t>12</t>
  </si>
  <si>
    <t>629991001</t>
  </si>
  <si>
    <t>Zakrytí podélných ploch fólií volně položenou</t>
  </si>
  <si>
    <t>284324939</t>
  </si>
  <si>
    <t>13</t>
  </si>
  <si>
    <t>629995101</t>
  </si>
  <si>
    <t>Očištění vnějších ploch tlakovou vodou</t>
  </si>
  <si>
    <t>-163536470</t>
  </si>
  <si>
    <t>Ostatní konstrukce a práce, bourání</t>
  </si>
  <si>
    <t>14</t>
  </si>
  <si>
    <t>941211111</t>
  </si>
  <si>
    <t>Montáž lešení řadového rámového lehkého zatížení do 200 kg/m2 š přes 0,6 do 0,9 m v do 10 m</t>
  </si>
  <si>
    <t>34775185</t>
  </si>
  <si>
    <t>512</t>
  </si>
  <si>
    <t>941211211</t>
  </si>
  <si>
    <t>Příplatek k lešení řadovému rámovému lehkému š 0,9 m v přes 10 do 25 m za první a ZKD den použití</t>
  </si>
  <si>
    <t>1557441610</t>
  </si>
  <si>
    <t>512*30</t>
  </si>
  <si>
    <t>16</t>
  </si>
  <si>
    <t>941211811</t>
  </si>
  <si>
    <t>Demontáž lešení řadového rámového lehkého zatížení do 200 kg/m2 š přes 0,6 do 0,9 m v do 10 m</t>
  </si>
  <si>
    <t>-2008125190</t>
  </si>
  <si>
    <t>17</t>
  </si>
  <si>
    <t>944121111</t>
  </si>
  <si>
    <t>Montáž ochranného zábradlí dílcového na vnějších stranách objektů odkloněného od svislice do 15°</t>
  </si>
  <si>
    <t>m</t>
  </si>
  <si>
    <t>-1146066910</t>
  </si>
  <si>
    <t>18</t>
  </si>
  <si>
    <t>944121211</t>
  </si>
  <si>
    <t>Příplatek k ochrannému zábradlí dílcovému na vnějších stranách objektů za první a ZKD den použití</t>
  </si>
  <si>
    <t>1782268058</t>
  </si>
  <si>
    <t>154*30</t>
  </si>
  <si>
    <t>19</t>
  </si>
  <si>
    <t>944121811</t>
  </si>
  <si>
    <t>Demontáž ochranného zábradlí dílcového na vnějších stranách objektů odkloněného od svislice do 15°</t>
  </si>
  <si>
    <t>-287535114</t>
  </si>
  <si>
    <t>20</t>
  </si>
  <si>
    <t>944711111</t>
  </si>
  <si>
    <t>Montáž záchytné stříšky š do 1,5 m</t>
  </si>
  <si>
    <t>2135289006</t>
  </si>
  <si>
    <t>944711211</t>
  </si>
  <si>
    <t>Příplatek k záchytné stříšce š přes do 1,5 m za první a ZKD den použití</t>
  </si>
  <si>
    <t>1705668482</t>
  </si>
  <si>
    <t>4*30</t>
  </si>
  <si>
    <t>22</t>
  </si>
  <si>
    <t>944711811</t>
  </si>
  <si>
    <t>Demontáž záchytné stříšky š přes do 1,5 m</t>
  </si>
  <si>
    <t>856881339</t>
  </si>
  <si>
    <t>23</t>
  </si>
  <si>
    <t>949101112</t>
  </si>
  <si>
    <t>Lešení pomocné pro objekty pozemních staveb s lešeňovou podlahou v přes 1,9 do 3,5 m zatížení do 150 kg/m2</t>
  </si>
  <si>
    <t>-425281013</t>
  </si>
  <si>
    <t>24</t>
  </si>
  <si>
    <t>976071115-R</t>
  </si>
  <si>
    <t>Demontáž a zpětná montáž prvků fasády, podhledů a střešní krytiny jinde neuvedených</t>
  </si>
  <si>
    <t>-1016178638</t>
  </si>
  <si>
    <t>25</t>
  </si>
  <si>
    <t>976071116-R</t>
  </si>
  <si>
    <t xml:space="preserve">Oprava hydroizolační střešní folie na přilehlém objektu </t>
  </si>
  <si>
    <t>-991587167</t>
  </si>
  <si>
    <t>předpoklad 5kusů</t>
  </si>
  <si>
    <t>997</t>
  </si>
  <si>
    <t>Přesun sutě</t>
  </si>
  <si>
    <t>26</t>
  </si>
  <si>
    <t>952902492-R</t>
  </si>
  <si>
    <t>Čištění budov při provádění oprav a udržovacích prací</t>
  </si>
  <si>
    <t>-354439996</t>
  </si>
  <si>
    <t>27</t>
  </si>
  <si>
    <t>952902493-R</t>
  </si>
  <si>
    <t>Poplatek za uložení na skládce odpady vzniklé při realizaci - obaly, prořezy apod</t>
  </si>
  <si>
    <t>t</t>
  </si>
  <si>
    <t>-823114287</t>
  </si>
  <si>
    <t>28</t>
  </si>
  <si>
    <t>997013152</t>
  </si>
  <si>
    <t>Vnitrostaveništní doprava suti a vybouraných hmot pro budovy v přes 6 do 9 m s omezením mechanizace</t>
  </si>
  <si>
    <t>737242396</t>
  </si>
  <si>
    <t>29</t>
  </si>
  <si>
    <t>997013311</t>
  </si>
  <si>
    <t>Montáž a demontáž shozu suti v do 10 m</t>
  </si>
  <si>
    <t>-30155349</t>
  </si>
  <si>
    <t>30</t>
  </si>
  <si>
    <t>997013321</t>
  </si>
  <si>
    <t>Příplatek k shozu suti v do 10 m za první a ZKD den použití</t>
  </si>
  <si>
    <t>-385723404</t>
  </si>
  <si>
    <t>11,000*15</t>
  </si>
  <si>
    <t>31</t>
  </si>
  <si>
    <t>997013501</t>
  </si>
  <si>
    <t>Odvoz suti a vybouraných hmot na skládku nebo meziskládku do 1 km se složením</t>
  </si>
  <si>
    <t>-882877640</t>
  </si>
  <si>
    <t>32</t>
  </si>
  <si>
    <t>997013509</t>
  </si>
  <si>
    <t>Příplatek k odvozu suti a vybouraných hmot na skládku ZKD 1 km přes 1 km</t>
  </si>
  <si>
    <t>825146675</t>
  </si>
  <si>
    <t>7,083*70</t>
  </si>
  <si>
    <t>33</t>
  </si>
  <si>
    <t>997013631</t>
  </si>
  <si>
    <t>Poplatek za uložení na skládce (skládkovné) stavebního odpadu směsného kód odpadu 17 09 04</t>
  </si>
  <si>
    <t>635497287</t>
  </si>
  <si>
    <t>998</t>
  </si>
  <si>
    <t>Přesun hmot</t>
  </si>
  <si>
    <t>34</t>
  </si>
  <si>
    <t>998011002</t>
  </si>
  <si>
    <t>Přesun hmot pro budovy zděné v přes 6 do 12 m</t>
  </si>
  <si>
    <t>-718590786</t>
  </si>
  <si>
    <t>PSV</t>
  </si>
  <si>
    <t>Práce a dodávky PSV</t>
  </si>
  <si>
    <t>712</t>
  </si>
  <si>
    <t>Povlakové krytiny</t>
  </si>
  <si>
    <t>35</t>
  </si>
  <si>
    <t>712491587</t>
  </si>
  <si>
    <t>Provedení povlakové krytiny střech přes 10° do 30° přibití pásů hřebíky</t>
  </si>
  <si>
    <t>1351367116</t>
  </si>
  <si>
    <t>48,3</t>
  </si>
  <si>
    <t>S2</t>
  </si>
  <si>
    <t>112,9</t>
  </si>
  <si>
    <t>65,7</t>
  </si>
  <si>
    <t>S5</t>
  </si>
  <si>
    <t>38,1+40,8</t>
  </si>
  <si>
    <t>36</t>
  </si>
  <si>
    <t>55351085</t>
  </si>
  <si>
    <t>pás podkladní pro falcované tašky Al s barevným povrchem</t>
  </si>
  <si>
    <t>-117678662</t>
  </si>
  <si>
    <t>305,8*1,1 'Přepočtené koeficientem množství</t>
  </si>
  <si>
    <t>37</t>
  </si>
  <si>
    <t>998712102</t>
  </si>
  <si>
    <t>Přesun hmot tonážní tonážní pro krytiny povlakové v objektech v přes 6 do 12 m</t>
  </si>
  <si>
    <t>-573877441</t>
  </si>
  <si>
    <t>762</t>
  </si>
  <si>
    <t>Konstrukce tesařské</t>
  </si>
  <si>
    <t>38</t>
  </si>
  <si>
    <t>762083192-R</t>
  </si>
  <si>
    <t>Impregnace stávajícího krovu a bednění proti dřevokaznému hmyzu a houbám stříkáním třída ohrožení 1 a 2</t>
  </si>
  <si>
    <t>230017168</t>
  </si>
  <si>
    <t>39</t>
  </si>
  <si>
    <t>762083193-R</t>
  </si>
  <si>
    <t>Očištění stávajícího krovu a bednění od prachu a nečistot, kontrola stavu konstrukce krovu</t>
  </si>
  <si>
    <t>586393412</t>
  </si>
  <si>
    <t>40</t>
  </si>
  <si>
    <t>762341210</t>
  </si>
  <si>
    <t>Montáž bednění střech rovných a šikmých sklonu do 60° z hrubých prken na sraz tl do 32 mm</t>
  </si>
  <si>
    <t>-596306748</t>
  </si>
  <si>
    <t xml:space="preserve">oprava okapové hrany, ztužení střešní latí </t>
  </si>
  <si>
    <t>74,6*0,3</t>
  </si>
  <si>
    <t>S1 - bednění v ploše</t>
  </si>
  <si>
    <t>S2 - bednění v ploše</t>
  </si>
  <si>
    <t>S3 - bednění v ploše</t>
  </si>
  <si>
    <t>S5 - bednění v ploše</t>
  </si>
  <si>
    <t>41</t>
  </si>
  <si>
    <t>60515111</t>
  </si>
  <si>
    <t>řezivo jehličnaté prkno tříděné 20-30mm</t>
  </si>
  <si>
    <t>m3</t>
  </si>
  <si>
    <t>-9469433</t>
  </si>
  <si>
    <t>328,18*0,024</t>
  </si>
  <si>
    <t>7,876*1,05 'Přepočtené koeficientem množství</t>
  </si>
  <si>
    <t>42</t>
  </si>
  <si>
    <t>60514103</t>
  </si>
  <si>
    <t>řezivo jehličnaté lať 30x50mm</t>
  </si>
  <si>
    <t>199037342</t>
  </si>
  <si>
    <t>49,3*0,05*0,03</t>
  </si>
  <si>
    <t>0,074*1,1 'Přepočtené koeficientem množství</t>
  </si>
  <si>
    <t>43</t>
  </si>
  <si>
    <t>762341610</t>
  </si>
  <si>
    <t>Montáž bednění štítových okapových říms z hrubých prken tl do 32 mm</t>
  </si>
  <si>
    <t>1376034923</t>
  </si>
  <si>
    <t xml:space="preserve">S1 - závětrnná lišta </t>
  </si>
  <si>
    <t>(5,7+8,1)*2*0,2</t>
  </si>
  <si>
    <t xml:space="preserve">S2 - závětrnná lišta </t>
  </si>
  <si>
    <t>(4+0,3+8,9)*0,2</t>
  </si>
  <si>
    <t xml:space="preserve">S3 - závětrnná lišta </t>
  </si>
  <si>
    <t>(6,5+10,1)*2*0,2</t>
  </si>
  <si>
    <t xml:space="preserve">S5 - závětrnná lišta </t>
  </si>
  <si>
    <t>(4,35*3+0,5+0,8+3,85)*0,2</t>
  </si>
  <si>
    <t>S1 - okapová hrana</t>
  </si>
  <si>
    <t>8,2*0,2</t>
  </si>
  <si>
    <t>S2 - okapová hrana</t>
  </si>
  <si>
    <t>13,4*0,2</t>
  </si>
  <si>
    <t>S3 - okapová hrana</t>
  </si>
  <si>
    <t>10,1*0,2</t>
  </si>
  <si>
    <t>S5 - okapová hrana</t>
  </si>
  <si>
    <t>8,6*0,2</t>
  </si>
  <si>
    <t>9*0,2</t>
  </si>
  <si>
    <t>44</t>
  </si>
  <si>
    <t>270913995</t>
  </si>
  <si>
    <t>28,3*0,024</t>
  </si>
  <si>
    <t>0,679*1,02 'Přepočtené koeficientem množství</t>
  </si>
  <si>
    <t>45</t>
  </si>
  <si>
    <t>762341811</t>
  </si>
  <si>
    <t>Demontáž bednění střech z prken</t>
  </si>
  <si>
    <t>-535886130</t>
  </si>
  <si>
    <t>demontáž okapové hrany</t>
  </si>
  <si>
    <t>49,3*0,3</t>
  </si>
  <si>
    <t>46</t>
  </si>
  <si>
    <t>762342511</t>
  </si>
  <si>
    <t>Montáž kontralatí na podklad bez tepelné izolace</t>
  </si>
  <si>
    <t>-213670717</t>
  </si>
  <si>
    <t>612</t>
  </si>
  <si>
    <t>47</t>
  </si>
  <si>
    <t>60514114</t>
  </si>
  <si>
    <t>řezivo jehličnaté lať impregnovaná dl 4 m</t>
  </si>
  <si>
    <t>-224241459</t>
  </si>
  <si>
    <t>612*0,04*0,06</t>
  </si>
  <si>
    <t>1,469*1,05 'Přepočtené koeficientem množství</t>
  </si>
  <si>
    <t>48</t>
  </si>
  <si>
    <t>762395000</t>
  </si>
  <si>
    <t>Spojovací prostředky krovů, bednění, laťování, nadstřešních konstrukcí</t>
  </si>
  <si>
    <t>1900747218</t>
  </si>
  <si>
    <t>8,27</t>
  </si>
  <si>
    <t>0,081</t>
  </si>
  <si>
    <t>0,693</t>
  </si>
  <si>
    <t>1,542</t>
  </si>
  <si>
    <t>49</t>
  </si>
  <si>
    <t>762420013</t>
  </si>
  <si>
    <t>Obložení stropu z cementotřískových desek tl 16 mm na sraz šroubovaných</t>
  </si>
  <si>
    <t>-1167643417</t>
  </si>
  <si>
    <t>50</t>
  </si>
  <si>
    <t>762429001</t>
  </si>
  <si>
    <t>Montáž obložení stropu podkladový rošt</t>
  </si>
  <si>
    <t>-1356950647</t>
  </si>
  <si>
    <t>36,2</t>
  </si>
  <si>
    <t>51</t>
  </si>
  <si>
    <t>60514105</t>
  </si>
  <si>
    <t>řezivo jehličnaté lať pevnostní třída S10-13 průřez 30x50mm</t>
  </si>
  <si>
    <t>-1254818161</t>
  </si>
  <si>
    <t>36,2*0,05*0,03</t>
  </si>
  <si>
    <t>0,054*1,02 'Přepočtené koeficientem množství</t>
  </si>
  <si>
    <t>52</t>
  </si>
  <si>
    <t>998762102</t>
  </si>
  <si>
    <t>Přesun hmot tonážní pro kce tesařské v objektech v přes 6 do 12 m</t>
  </si>
  <si>
    <t>-1624018570</t>
  </si>
  <si>
    <t>763</t>
  </si>
  <si>
    <t>Konstrukce suché výstavby</t>
  </si>
  <si>
    <t>53</t>
  </si>
  <si>
    <t>763131825-R</t>
  </si>
  <si>
    <t>Demontáž SDK podhledu s vrchním názěrem s dvouvrstvou nosnou kcí z ocelových profilů opláštění podstřešních podhledů šířky do 0,9m</t>
  </si>
  <si>
    <t>-449283724</t>
  </si>
  <si>
    <t>8,1</t>
  </si>
  <si>
    <t>764</t>
  </si>
  <si>
    <t>Konstrukce klempířské</t>
  </si>
  <si>
    <t>54</t>
  </si>
  <si>
    <t>764002801</t>
  </si>
  <si>
    <t>Demontáž závětrné lišty do suti</t>
  </si>
  <si>
    <t>-316484520</t>
  </si>
  <si>
    <t>5,7+8,1+5,7</t>
  </si>
  <si>
    <t>4+0,3+8,9</t>
  </si>
  <si>
    <t>6,5+10,1+6,5</t>
  </si>
  <si>
    <t>4,35*3+0,5+0,8+3,85</t>
  </si>
  <si>
    <t>55</t>
  </si>
  <si>
    <t>764002812</t>
  </si>
  <si>
    <t>Demontáž okapového plechu do suti v krytině skládané</t>
  </si>
  <si>
    <t>-552368061</t>
  </si>
  <si>
    <t>8,2</t>
  </si>
  <si>
    <t>13,4</t>
  </si>
  <si>
    <t>10,1</t>
  </si>
  <si>
    <t>8,6</t>
  </si>
  <si>
    <t>56</t>
  </si>
  <si>
    <t>764002871</t>
  </si>
  <si>
    <t>Demontáž lemování zdí do suti</t>
  </si>
  <si>
    <t>1172745612</t>
  </si>
  <si>
    <t>0,2+8,6+8,7+0,5+3</t>
  </si>
  <si>
    <t>57</t>
  </si>
  <si>
    <t>764003801</t>
  </si>
  <si>
    <t>Demontáž lemování trub, konzol, držáků, ventilačních nástavců a jiných kusových prvků do suti</t>
  </si>
  <si>
    <t>kus</t>
  </si>
  <si>
    <t>2022914765</t>
  </si>
  <si>
    <t>58</t>
  </si>
  <si>
    <t>764004801</t>
  </si>
  <si>
    <t>Demontáž podokapního žlabu do suti</t>
  </si>
  <si>
    <t>-2127120448</t>
  </si>
  <si>
    <t>59</t>
  </si>
  <si>
    <t>764004861</t>
  </si>
  <si>
    <t>Demontáž svodu do suti</t>
  </si>
  <si>
    <t>2024172690</t>
  </si>
  <si>
    <t>7*2</t>
  </si>
  <si>
    <t>60</t>
  </si>
  <si>
    <t>764021403</t>
  </si>
  <si>
    <t>Podkladní plech z Al plechu rš 250 mm</t>
  </si>
  <si>
    <t>-2101301532</t>
  </si>
  <si>
    <t>61</t>
  </si>
  <si>
    <t>764121411</t>
  </si>
  <si>
    <t>Krytina střechy rovné drážkováním ze svitků z Al plechu rš 670 mm sklonu do 30°</t>
  </si>
  <si>
    <t>-103760488</t>
  </si>
  <si>
    <t>62</t>
  </si>
  <si>
    <t>764221406</t>
  </si>
  <si>
    <t>Oplechování větraného hřebene s větrací mřížkou z Al plechu rš 500 mm</t>
  </si>
  <si>
    <t>-150992699</t>
  </si>
  <si>
    <t>9,6</t>
  </si>
  <si>
    <t>63</t>
  </si>
  <si>
    <t>764222403</t>
  </si>
  <si>
    <t>Oplechování štítu závětrnou lištou z Al plechu rš 250 mm</t>
  </si>
  <si>
    <t>-2074930306</t>
  </si>
  <si>
    <t>64</t>
  </si>
  <si>
    <t>764222434</t>
  </si>
  <si>
    <t>Oplechování rovné okapové hrany z Al plechu rš 330 mm</t>
  </si>
  <si>
    <t>-198786456</t>
  </si>
  <si>
    <t>65</t>
  </si>
  <si>
    <t>764222439-R</t>
  </si>
  <si>
    <t>Oplechování rovné okapové hrany z Al plechu s větrací mřížkou</t>
  </si>
  <si>
    <t>1326503718</t>
  </si>
  <si>
    <t>66</t>
  </si>
  <si>
    <t>764222440-R</t>
  </si>
  <si>
    <t>Oplechování rovné svislé hrany podhledu, krycí maska z Al plechu rš 440 mm</t>
  </si>
  <si>
    <t>796455003</t>
  </si>
  <si>
    <t>74+49,3</t>
  </si>
  <si>
    <t>67</t>
  </si>
  <si>
    <t>764222441-R</t>
  </si>
  <si>
    <t>Příplatek za zajištění odvětrávání jednotlivých střešních plášťů, doplnění prvků odvětrání, mřížky apod.</t>
  </si>
  <si>
    <t>-832335232</t>
  </si>
  <si>
    <t>68</t>
  </si>
  <si>
    <t>764223491-R</t>
  </si>
  <si>
    <t>Sněhová zábrana mříž 2000mm komplet (držák sněhové zábrany, mříž, spojky apod)</t>
  </si>
  <si>
    <t>-1604942278</t>
  </si>
  <si>
    <t>69</t>
  </si>
  <si>
    <t>764321415</t>
  </si>
  <si>
    <t>Lemování rovných zdí střech s krytinou skládanou z Al plechu rš 400 mm</t>
  </si>
  <si>
    <t>-306106323</t>
  </si>
  <si>
    <t>70</t>
  </si>
  <si>
    <t>764326423</t>
  </si>
  <si>
    <t>Lemování ventilačních nástavců z Al plechu na skládané krytině D přes 100 do 150 mm</t>
  </si>
  <si>
    <t>547366491</t>
  </si>
  <si>
    <t>71</t>
  </si>
  <si>
    <t>764518691-R</t>
  </si>
  <si>
    <t>Úprava napojení svodu kruhového do stávajícího lapače střešních splavenin</t>
  </si>
  <si>
    <t>-627860870</t>
  </si>
  <si>
    <t>72</t>
  </si>
  <si>
    <t>764521404</t>
  </si>
  <si>
    <t>Žlab podokapní půlkruhový z Al plechu rš 330 mm</t>
  </si>
  <si>
    <t>115504847</t>
  </si>
  <si>
    <t>73</t>
  </si>
  <si>
    <t>764521444</t>
  </si>
  <si>
    <t>Kotlík oválný (trychtýřový) pro podokapní žlaby z Al plechu 330/100 mm</t>
  </si>
  <si>
    <t>2041705295</t>
  </si>
  <si>
    <t>74</t>
  </si>
  <si>
    <t>764528422</t>
  </si>
  <si>
    <t>Svody kruhové včetně objímek, kolen, odskoků z Al plechu průměru 100 mm</t>
  </si>
  <si>
    <t>2016320868</t>
  </si>
  <si>
    <t>75</t>
  </si>
  <si>
    <t>998764102</t>
  </si>
  <si>
    <t>Přesun hmot tonážní pro konstrukce klempířské v objektech v přes 6 do 12 m</t>
  </si>
  <si>
    <t>-1772796321</t>
  </si>
  <si>
    <t>765</t>
  </si>
  <si>
    <t>Krytina skládaná</t>
  </si>
  <si>
    <t>76</t>
  </si>
  <si>
    <t>765131801</t>
  </si>
  <si>
    <t>Demontáž vláknocementové skládané krytiny sklonu do 30° do suti</t>
  </si>
  <si>
    <t>-934272855</t>
  </si>
  <si>
    <t>77</t>
  </si>
  <si>
    <t>765131821</t>
  </si>
  <si>
    <t>Demontáž hřebene nebo nároží z hřebenáčů vláknocementové skládané krytiny sklonu do 30° do suti</t>
  </si>
  <si>
    <t>-283554524</t>
  </si>
  <si>
    <t>78</t>
  </si>
  <si>
    <t>765191023</t>
  </si>
  <si>
    <t>Montáž pojistné hydroizolační nebo parotěsné kladené ve sklonu přes 20° s lepenými spoji na bednění</t>
  </si>
  <si>
    <t>-1709401578</t>
  </si>
  <si>
    <t>79</t>
  </si>
  <si>
    <t>28329037</t>
  </si>
  <si>
    <t>fólie kontaktní difuzně propustná pro doplňkovou hydroizolační vrstvu, čtyřvrstvá mikroporézní PP 210g/m2</t>
  </si>
  <si>
    <t>-363359384</t>
  </si>
  <si>
    <t>80</t>
  </si>
  <si>
    <t>765191031</t>
  </si>
  <si>
    <t>Lepení těsnících pásků pod kontralatě</t>
  </si>
  <si>
    <t>2004615032</t>
  </si>
  <si>
    <t>81</t>
  </si>
  <si>
    <t>28329303</t>
  </si>
  <si>
    <t>páska těsnící jednostranně lepící butylkaučuková pod kontralatě š 50mm</t>
  </si>
  <si>
    <t>-240367721</t>
  </si>
  <si>
    <t>612*1,1 'Přepočtené koeficientem množství</t>
  </si>
  <si>
    <t>82</t>
  </si>
  <si>
    <t>765191901</t>
  </si>
  <si>
    <t>Demontáž pojistné hydroizolační fólie kladené ve sklonu do 30°</t>
  </si>
  <si>
    <t>-1193588553</t>
  </si>
  <si>
    <t>83</t>
  </si>
  <si>
    <t>998765102</t>
  </si>
  <si>
    <t>Přesun hmot tonážní pro krytiny skládané v objektech v přes 6 do 12 m</t>
  </si>
  <si>
    <t>-718590447</t>
  </si>
  <si>
    <t>Práce a dodávky M</t>
  </si>
  <si>
    <t>21-M</t>
  </si>
  <si>
    <t>Elektromontáže</t>
  </si>
  <si>
    <t>84</t>
  </si>
  <si>
    <t>210293008-R</t>
  </si>
  <si>
    <t xml:space="preserve">Demontáž a zpětná montáž hromosvodu střechy a stěn, nové kotvení, předpoklad výměny vedení z 80%,  revize </t>
  </si>
  <si>
    <t>-925245405</t>
  </si>
  <si>
    <t>VRN</t>
  </si>
  <si>
    <t>Vedlejší rozpočtové náklady</t>
  </si>
  <si>
    <t>85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</si>
  <si>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</si>
  <si>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</si>
  <si>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</si>
  <si>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213357583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</si>
</sst>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/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9"/>
      <c r="BE5" s="20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9"/>
      <c r="BE6" s="20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7"/>
      <c r="BS8" s="16" t="s">
        <v>6</v>
      </c>
    </row>
    <row r="9" spans="1:74" ht="14.45" customHeight="1">
      <c r="B9" s="19"/>
      <c r="AR9" s="19"/>
      <c r="BE9" s="20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7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7"/>
      <c r="BS11" s="16" t="s">
        <v>6</v>
      </c>
    </row>
    <row r="12" spans="1:74" ht="6.95" customHeight="1">
      <c r="B12" s="19"/>
      <c r="AR12" s="19"/>
      <c r="BE12" s="20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07"/>
      <c r="BS13" s="16" t="s">
        <v>6</v>
      </c>
    </row>
    <row r="14" spans="1:74" ht="12.75">
      <c r="B14" s="19"/>
      <c r="E14" s="211" t="s">
        <v>29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27</v>
      </c>
      <c r="AN14" s="28" t="s">
        <v>29</v>
      </c>
      <c r="AR14" s="19"/>
      <c r="BE14" s="207"/>
      <c r="BS14" s="16" t="s">
        <v>6</v>
      </c>
    </row>
    <row r="15" spans="1:74" ht="6.95" customHeight="1">
      <c r="B15" s="19"/>
      <c r="AR15" s="19"/>
      <c r="BE15" s="207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07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07"/>
      <c r="BS17" s="16" t="s">
        <v>32</v>
      </c>
    </row>
    <row r="18" spans="2:71" ht="6.95" customHeight="1">
      <c r="B18" s="19"/>
      <c r="AR18" s="19"/>
      <c r="BE18" s="207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07"/>
      <c r="BS19" s="16" t="s">
        <v>6</v>
      </c>
    </row>
    <row r="20" spans="2:71" ht="18.399999999999999" customHeight="1">
      <c r="B20" s="19"/>
      <c r="E20" s="24" t="s">
        <v>31</v>
      </c>
      <c r="AK20" s="26" t="s">
        <v>27</v>
      </c>
      <c r="AN20" s="24" t="s">
        <v>1</v>
      </c>
      <c r="AR20" s="19"/>
      <c r="BE20" s="207"/>
      <c r="BS20" s="16" t="s">
        <v>32</v>
      </c>
    </row>
    <row r="21" spans="2:71" ht="6.95" customHeight="1">
      <c r="B21" s="19"/>
      <c r="AR21" s="19"/>
      <c r="BE21" s="207"/>
    </row>
    <row r="22" spans="2:71" ht="12" customHeight="1">
      <c r="B22" s="19"/>
      <c r="D22" s="26" t="s">
        <v>34</v>
      </c>
      <c r="AR22" s="19"/>
      <c r="BE22" s="207"/>
    </row>
    <row r="23" spans="2:71" ht="16.5" customHeight="1">
      <c r="B23" s="19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9"/>
      <c r="BE23" s="207"/>
    </row>
    <row r="24" spans="2:71" ht="6.95" customHeight="1">
      <c r="B24" s="19"/>
      <c r="AR24" s="19"/>
      <c r="BE24" s="20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7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R26" s="31"/>
      <c r="BE26" s="207"/>
    </row>
    <row r="27" spans="2:71" s="1" customFormat="1" ht="6.95" customHeight="1">
      <c r="B27" s="31"/>
      <c r="AR27" s="31"/>
      <c r="BE27" s="207"/>
    </row>
    <row r="28" spans="2:71" s="1" customFormat="1" ht="12.75">
      <c r="B28" s="31"/>
      <c r="L28" s="216" t="s">
        <v>36</v>
      </c>
      <c r="M28" s="216"/>
      <c r="N28" s="216"/>
      <c r="O28" s="216"/>
      <c r="P28" s="216"/>
      <c r="W28" s="216" t="s">
        <v>37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38</v>
      </c>
      <c r="AL28" s="216"/>
      <c r="AM28" s="216"/>
      <c r="AN28" s="216"/>
      <c r="AO28" s="216"/>
      <c r="AR28" s="31"/>
      <c r="BE28" s="207"/>
    </row>
    <row r="29" spans="2:71" s="2" customFormat="1" ht="14.45" customHeight="1">
      <c r="B29" s="34"/>
      <c r="D29" s="26" t="s">
        <v>39</v>
      </c>
      <c r="F29" s="26" t="s">
        <v>40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4"/>
      <c r="BE29" s="208"/>
    </row>
    <row r="30" spans="2:71" s="2" customFormat="1" ht="14.45" customHeight="1">
      <c r="B30" s="34"/>
      <c r="F30" s="26" t="s">
        <v>41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4"/>
      <c r="BE30" s="208"/>
    </row>
    <row r="31" spans="2:71" s="2" customFormat="1" ht="14.45" hidden="1" customHeight="1">
      <c r="B31" s="34"/>
      <c r="F31" s="26" t="s">
        <v>42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4"/>
      <c r="BE31" s="208"/>
    </row>
    <row r="32" spans="2:71" s="2" customFormat="1" ht="14.45" hidden="1" customHeight="1">
      <c r="B32" s="34"/>
      <c r="F32" s="26" t="s">
        <v>43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4"/>
      <c r="BE32" s="208"/>
    </row>
    <row r="33" spans="2:57" s="2" customFormat="1" ht="14.45" hidden="1" customHeight="1">
      <c r="B33" s="34"/>
      <c r="F33" s="26" t="s">
        <v>44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4"/>
      <c r="BE33" s="208"/>
    </row>
    <row r="34" spans="2:57" s="1" customFormat="1" ht="6.95" customHeight="1">
      <c r="B34" s="31"/>
      <c r="AR34" s="31"/>
      <c r="BE34" s="207"/>
    </row>
    <row r="35" spans="2:57" s="1" customFormat="1" ht="25.9" customHeight="1">
      <c r="B35" s="31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2" t="s">
        <v>47</v>
      </c>
      <c r="Y35" s="203"/>
      <c r="Z35" s="203"/>
      <c r="AA35" s="203"/>
      <c r="AB35" s="203"/>
      <c r="AC35" s="37"/>
      <c r="AD35" s="37"/>
      <c r="AE35" s="37"/>
      <c r="AF35" s="37"/>
      <c r="AG35" s="37"/>
      <c r="AH35" s="37"/>
      <c r="AI35" s="37"/>
      <c r="AJ35" s="37"/>
      <c r="AK35" s="204">
        <f>SUM(AK26:AK33)</f>
        <v>0</v>
      </c>
      <c r="AL35" s="203"/>
      <c r="AM35" s="203"/>
      <c r="AN35" s="203"/>
      <c r="AO35" s="205"/>
      <c r="AP35" s="35"/>
      <c r="AQ35" s="35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1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1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1" t="s">
        <v>50</v>
      </c>
      <c r="AI60" s="33"/>
      <c r="AJ60" s="33"/>
      <c r="AK60" s="33"/>
      <c r="AL60" s="33"/>
      <c r="AM60" s="41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1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1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1" t="s">
        <v>50</v>
      </c>
      <c r="AI75" s="33"/>
      <c r="AJ75" s="33"/>
      <c r="AK75" s="33"/>
      <c r="AL75" s="33"/>
      <c r="AM75" s="41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1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6"/>
      <c r="C84" s="26" t="s">
        <v>13</v>
      </c>
      <c r="L84" s="3" t="str">
        <f>K5</f>
        <v>290B</v>
      </c>
      <c r="AR84" s="46"/>
    </row>
    <row r="85" spans="1:91" s="4" customFormat="1" ht="36.950000000000003" customHeight="1">
      <c r="B85" s="47"/>
      <c r="C85" s="48" t="s">
        <v>16</v>
      </c>
      <c r="L85" s="190" t="str">
        <f>K6</f>
        <v>Rekonstrukce střechy Dům s pečovatelskou službou Bělá pod Bezdězem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7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49" t="str">
        <f>IF(K8="","",K8)</f>
        <v>Tyršova 385 Bělá pod Bezdězem</v>
      </c>
      <c r="AI87" s="26" t="s">
        <v>22</v>
      </c>
      <c r="AM87" s="192" t="str">
        <f>IF(AN8= "","",AN8)</f>
        <v>25. 3. 2023</v>
      </c>
      <c r="AN87" s="19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Bělá pod Bezdězem</v>
      </c>
      <c r="AI89" s="26" t="s">
        <v>30</v>
      </c>
      <c r="AM89" s="193" t="str">
        <f>IF(E17="","",E17)</f>
        <v xml:space="preserve"> </v>
      </c>
      <c r="AN89" s="194"/>
      <c r="AO89" s="194"/>
      <c r="AP89" s="194"/>
      <c r="AR89" s="31"/>
      <c r="AS89" s="195" t="s">
        <v>55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193" t="str">
        <f>IF(E20="","",E20)</f>
        <v xml:space="preserve"> </v>
      </c>
      <c r="AN90" s="194"/>
      <c r="AO90" s="194"/>
      <c r="AP90" s="194"/>
      <c r="AR90" s="31"/>
      <c r="AS90" s="197"/>
      <c r="AT90" s="198"/>
      <c r="BD90" s="53"/>
    </row>
    <row r="91" spans="1:91" s="1" customFormat="1" ht="10.9" customHeight="1">
      <c r="B91" s="31"/>
      <c r="AR91" s="31"/>
      <c r="AS91" s="197"/>
      <c r="AT91" s="198"/>
      <c r="BD91" s="53"/>
    </row>
    <row r="92" spans="1:91" s="1" customFormat="1" ht="29.25" customHeight="1">
      <c r="B92" s="31"/>
      <c r="C92" s="180" t="s">
        <v>56</v>
      </c>
      <c r="D92" s="181"/>
      <c r="E92" s="181"/>
      <c r="F92" s="181"/>
      <c r="G92" s="181"/>
      <c r="H92" s="54"/>
      <c r="I92" s="182" t="s">
        <v>57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58</v>
      </c>
      <c r="AH92" s="181"/>
      <c r="AI92" s="181"/>
      <c r="AJ92" s="181"/>
      <c r="AK92" s="181"/>
      <c r="AL92" s="181"/>
      <c r="AM92" s="181"/>
      <c r="AN92" s="182" t="s">
        <v>59</v>
      </c>
      <c r="AO92" s="181"/>
      <c r="AP92" s="184"/>
      <c r="AQ92" s="55" t="s">
        <v>60</v>
      </c>
      <c r="AR92" s="31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8" t="s">
        <v>72</v>
      </c>
    </row>
    <row r="93" spans="1:91" s="1" customFormat="1" ht="10.9" customHeight="1">
      <c r="B93" s="31"/>
      <c r="AR93" s="31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74</v>
      </c>
      <c r="BT94" s="69" t="s">
        <v>75</v>
      </c>
      <c r="BU94" s="70" t="s">
        <v>76</v>
      </c>
      <c r="BV94" s="69" t="s">
        <v>77</v>
      </c>
      <c r="BW94" s="69" t="s">
        <v>5</v>
      </c>
      <c r="BX94" s="69" t="s">
        <v>78</v>
      </c>
      <c r="CL94" s="69" t="s">
        <v>1</v>
      </c>
    </row>
    <row r="95" spans="1:91" s="6" customFormat="1" ht="16.5" customHeight="1">
      <c r="A95" s="71" t="s">
        <v>79</v>
      </c>
      <c r="B95" s="72"/>
      <c r="C95" s="73"/>
      <c r="D95" s="187" t="s">
        <v>80</v>
      </c>
      <c r="E95" s="187"/>
      <c r="F95" s="187"/>
      <c r="G95" s="187"/>
      <c r="H95" s="187"/>
      <c r="I95" s="74"/>
      <c r="J95" s="187" t="s">
        <v>81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'SO01 - Stavební'!J30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5" t="s">
        <v>82</v>
      </c>
      <c r="AR95" s="72"/>
      <c r="AS95" s="76">
        <v>0</v>
      </c>
      <c r="AT95" s="77">
        <f>ROUND(SUM(AV95:AW95),2)</f>
        <v>0</v>
      </c>
      <c r="AU95" s="78">
        <f>'SO01 - Stavební'!P130</f>
        <v>0</v>
      </c>
      <c r="AV95" s="77">
        <f>'SO01 - Stavební'!J33</f>
        <v>0</v>
      </c>
      <c r="AW95" s="77">
        <f>'SO01 - Stavební'!J34</f>
        <v>0</v>
      </c>
      <c r="AX95" s="77">
        <f>'SO01 - Stavební'!J35</f>
        <v>0</v>
      </c>
      <c r="AY95" s="77">
        <f>'SO01 - Stavební'!J36</f>
        <v>0</v>
      </c>
      <c r="AZ95" s="77">
        <f>'SO01 - Stavební'!F33</f>
        <v>0</v>
      </c>
      <c r="BA95" s="77">
        <f>'SO01 - Stavební'!F34</f>
        <v>0</v>
      </c>
      <c r="BB95" s="77">
        <f>'SO01 - Stavební'!F35</f>
        <v>0</v>
      </c>
      <c r="BC95" s="77">
        <f>'SO01 - Stavební'!F36</f>
        <v>0</v>
      </c>
      <c r="BD95" s="79">
        <f>'SO01 - Stavební'!F37</f>
        <v>0</v>
      </c>
      <c r="BT95" s="80" t="s">
        <v>83</v>
      </c>
      <c r="BV95" s="80" t="s">
        <v>77</v>
      </c>
      <c r="BW95" s="80" t="s">
        <v>84</v>
      </c>
      <c r="BX95" s="80" t="s">
        <v>5</v>
      </c>
      <c r="CL95" s="80" t="s">
        <v>1</v>
      </c>
      <c r="CM95" s="80" t="s">
        <v>85</v>
      </c>
    </row>
    <row r="96" spans="1:91" s="1" customFormat="1" ht="30" customHeight="1">
      <c r="B96" s="31"/>
      <c r="AR96" s="31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1"/>
    </row>
  </sheetData>
  <sheetProtection algorithmName="SHA-512" hashValue="syoCve8lrYdeX6qE/0T9jy/RwlPZg+ngvQZbuaNLCl6U64mk16p8rfYHRBrdGVOzXSzUDTYFEaBPhVBQKzp/mg==" saltValue="okK7QDWqT3roDQ7g/oYPBYjwSAKGrilModJbW05P2hx1X3rXsrmWss8Yz/hc1Dc+2J5aTk5KOg3FlXCiBiIQ3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Staveb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00"/>
  <sheetViews>
    <sheetView showGridLines="0" tabSelected="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6" t="s">
        <v>84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86</v>
      </c>
      <c r="L4" s="19"/>
      <c r="M4" s="81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18" t="str">
        <f>'Rekapitulace stavby'!K6</f>
        <v>Rekonstrukce střechy Dům s pečovatelskou službou Bělá pod Bezdězem</v>
      </c>
      <c r="F7" s="219"/>
      <c r="G7" s="219"/>
      <c r="H7" s="219"/>
      <c r="L7" s="19"/>
    </row>
    <row r="8" spans="2:46" s="1" customFormat="1" ht="12" hidden="1" customHeight="1">
      <c r="B8" s="31"/>
      <c r="D8" s="26" t="s">
        <v>87</v>
      </c>
      <c r="L8" s="31"/>
    </row>
    <row r="9" spans="2:46" s="1" customFormat="1" ht="16.5" hidden="1" customHeight="1">
      <c r="B9" s="31"/>
      <c r="E9" s="190" t="s">
        <v>88</v>
      </c>
      <c r="F9" s="217"/>
      <c r="G9" s="217"/>
      <c r="H9" s="21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25. 3. 2023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0" t="str">
        <f>'Rekapitulace stavby'!E14</f>
        <v>Vyplň údaj</v>
      </c>
      <c r="F18" s="209"/>
      <c r="G18" s="209"/>
      <c r="H18" s="209"/>
      <c r="I18" s="26" t="s">
        <v>27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34</v>
      </c>
      <c r="L26" s="31"/>
    </row>
    <row r="27" spans="2:12" s="7" customFormat="1" ht="16.5" hidden="1" customHeight="1">
      <c r="B27" s="82"/>
      <c r="E27" s="213" t="s">
        <v>1</v>
      </c>
      <c r="F27" s="213"/>
      <c r="G27" s="213"/>
      <c r="H27" s="213"/>
      <c r="L27" s="82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hidden="1" customHeight="1">
      <c r="B30" s="31"/>
      <c r="D30" s="83" t="s">
        <v>35</v>
      </c>
      <c r="J30" s="63">
        <f>ROUND(J130, 2)</f>
        <v>0</v>
      </c>
      <c r="L30" s="31"/>
    </row>
    <row r="31" spans="2:12" s="1" customFormat="1" ht="6.95" hidden="1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hidden="1" customHeight="1">
      <c r="B32" s="31"/>
      <c r="F32" s="84" t="s">
        <v>37</v>
      </c>
      <c r="I32" s="84" t="s">
        <v>36</v>
      </c>
      <c r="J32" s="84" t="s">
        <v>38</v>
      </c>
      <c r="L32" s="31"/>
    </row>
    <row r="33" spans="2:12" s="1" customFormat="1" ht="14.45" hidden="1" customHeight="1">
      <c r="B33" s="31"/>
      <c r="D33" s="85" t="s">
        <v>39</v>
      </c>
      <c r="E33" s="26" t="s">
        <v>40</v>
      </c>
      <c r="F33" s="86">
        <f>ROUND((SUM(BE130:BE499)),  2)</f>
        <v>0</v>
      </c>
      <c r="I33" s="87">
        <v>0.21</v>
      </c>
      <c r="J33" s="86">
        <f>ROUND(((SUM(BE130:BE499))*I33),  2)</f>
        <v>0</v>
      </c>
      <c r="L33" s="31"/>
    </row>
    <row r="34" spans="2:12" s="1" customFormat="1" ht="14.45" hidden="1" customHeight="1">
      <c r="B34" s="31"/>
      <c r="E34" s="26" t="s">
        <v>41</v>
      </c>
      <c r="F34" s="86">
        <f>ROUND((SUM(BF130:BF499)),  2)</f>
        <v>0</v>
      </c>
      <c r="I34" s="87">
        <v>0.15</v>
      </c>
      <c r="J34" s="86">
        <f>ROUND(((SUM(BF130:BF499))*I34),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6">
        <f>ROUND((SUM(BG130:BG499)),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6">
        <f>ROUND((SUM(BH130:BH499)),  2)</f>
        <v>0</v>
      </c>
      <c r="I36" s="87">
        <v>0.15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6">
        <f>ROUND((SUM(BI130:BI499)),  2)</f>
        <v>0</v>
      </c>
      <c r="I37" s="87">
        <v>0</v>
      </c>
      <c r="J37" s="86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88"/>
      <c r="D39" s="89" t="s">
        <v>45</v>
      </c>
      <c r="E39" s="54"/>
      <c r="F39" s="54"/>
      <c r="G39" s="90" t="s">
        <v>46</v>
      </c>
      <c r="H39" s="91" t="s">
        <v>47</v>
      </c>
      <c r="I39" s="54"/>
      <c r="J39" s="92">
        <f>SUM(J30:J37)</f>
        <v>0</v>
      </c>
      <c r="K39" s="93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1" t="s">
        <v>50</v>
      </c>
      <c r="E61" s="33"/>
      <c r="F61" s="94" t="s">
        <v>51</v>
      </c>
      <c r="G61" s="41" t="s">
        <v>50</v>
      </c>
      <c r="H61" s="33"/>
      <c r="I61" s="33"/>
      <c r="J61" s="95" t="s">
        <v>51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1" t="s">
        <v>50</v>
      </c>
      <c r="E76" s="33"/>
      <c r="F76" s="94" t="s">
        <v>51</v>
      </c>
      <c r="G76" s="41" t="s">
        <v>50</v>
      </c>
      <c r="H76" s="33"/>
      <c r="I76" s="33"/>
      <c r="J76" s="95" t="s">
        <v>51</v>
      </c>
      <c r="K76" s="33"/>
      <c r="L76" s="31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hidden="1"/>
    <row r="79" spans="2:12" hidden="1"/>
    <row r="80" spans="2:12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customHeight="1">
      <c r="B82" s="31"/>
      <c r="C82" s="20" t="s">
        <v>89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18" t="str">
        <f>E7</f>
        <v>Rekonstrukce střechy Dům s pečovatelskou službou Bělá pod Bezdězem</v>
      </c>
      <c r="F85" s="219"/>
      <c r="G85" s="219"/>
      <c r="H85" s="219"/>
      <c r="L85" s="31"/>
    </row>
    <row r="86" spans="2:47" s="1" customFormat="1" ht="12" customHeight="1">
      <c r="B86" s="31"/>
      <c r="C86" s="26" t="s">
        <v>87</v>
      </c>
      <c r="L86" s="31"/>
    </row>
    <row r="87" spans="2:47" s="1" customFormat="1" ht="16.5" customHeight="1">
      <c r="B87" s="31"/>
      <c r="E87" s="190" t="str">
        <f>E9</f>
        <v>SO01 - Stavební</v>
      </c>
      <c r="F87" s="217"/>
      <c r="G87" s="217"/>
      <c r="H87" s="21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Tyršova 385 Bělá pod Bezdězem</v>
      </c>
      <c r="I89" s="26" t="s">
        <v>22</v>
      </c>
      <c r="J89" s="50" t="str">
        <f>IF(J12="","",J12)</f>
        <v>25. 3. 2023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Bělá pod Bezdězem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92</v>
      </c>
      <c r="J96" s="63">
        <f>J130</f>
        <v>0</v>
      </c>
      <c r="L96" s="31"/>
      <c r="AU96" s="16" t="s">
        <v>93</v>
      </c>
    </row>
    <row r="97" spans="2:12" s="8" customFormat="1" ht="24.9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J131</f>
        <v>0</v>
      </c>
      <c r="L97" s="99"/>
    </row>
    <row r="98" spans="2:12" s="9" customFormat="1" ht="19.899999999999999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J132</f>
        <v>0</v>
      </c>
      <c r="L98" s="103"/>
    </row>
    <row r="99" spans="2:12" s="9" customFormat="1" ht="19.899999999999999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J188</f>
        <v>0</v>
      </c>
      <c r="L99" s="103"/>
    </row>
    <row r="100" spans="2:12" s="9" customFormat="1" ht="19.899999999999999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J208</f>
        <v>0</v>
      </c>
      <c r="L100" s="103"/>
    </row>
    <row r="101" spans="2:12" s="9" customFormat="1" ht="19.899999999999999" customHeight="1">
      <c r="B101" s="103"/>
      <c r="D101" s="104" t="s">
        <v>98</v>
      </c>
      <c r="E101" s="105"/>
      <c r="F101" s="105"/>
      <c r="G101" s="105"/>
      <c r="H101" s="105"/>
      <c r="I101" s="105"/>
      <c r="J101" s="106">
        <f>J219</f>
        <v>0</v>
      </c>
      <c r="L101" s="103"/>
    </row>
    <row r="102" spans="2:12" s="8" customFormat="1" ht="24.95" customHeight="1">
      <c r="B102" s="99"/>
      <c r="D102" s="100" t="s">
        <v>99</v>
      </c>
      <c r="E102" s="101"/>
      <c r="F102" s="101"/>
      <c r="G102" s="101"/>
      <c r="H102" s="101"/>
      <c r="I102" s="101"/>
      <c r="J102" s="102">
        <f>J221</f>
        <v>0</v>
      </c>
      <c r="L102" s="99"/>
    </row>
    <row r="103" spans="2:12" s="9" customFormat="1" ht="19.899999999999999" customHeight="1">
      <c r="B103" s="103"/>
      <c r="D103" s="104" t="s">
        <v>100</v>
      </c>
      <c r="E103" s="105"/>
      <c r="F103" s="105"/>
      <c r="G103" s="105"/>
      <c r="H103" s="105"/>
      <c r="I103" s="105"/>
      <c r="J103" s="106">
        <f>J222</f>
        <v>0</v>
      </c>
      <c r="L103" s="103"/>
    </row>
    <row r="104" spans="2:12" s="9" customFormat="1" ht="19.899999999999999" customHeight="1">
      <c r="B104" s="103"/>
      <c r="D104" s="104" t="s">
        <v>101</v>
      </c>
      <c r="E104" s="105"/>
      <c r="F104" s="105"/>
      <c r="G104" s="105"/>
      <c r="H104" s="105"/>
      <c r="I104" s="105"/>
      <c r="J104" s="106">
        <f>J236</f>
        <v>0</v>
      </c>
      <c r="L104" s="103"/>
    </row>
    <row r="105" spans="2:12" s="9" customFormat="1" ht="19.899999999999999" customHeight="1">
      <c r="B105" s="103"/>
      <c r="D105" s="104" t="s">
        <v>102</v>
      </c>
      <c r="E105" s="105"/>
      <c r="F105" s="105"/>
      <c r="G105" s="105"/>
      <c r="H105" s="105"/>
      <c r="I105" s="105"/>
      <c r="J105" s="106">
        <f>J305</f>
        <v>0</v>
      </c>
      <c r="L105" s="103"/>
    </row>
    <row r="106" spans="2:12" s="9" customFormat="1" ht="19.899999999999999" customHeight="1">
      <c r="B106" s="103"/>
      <c r="D106" s="104" t="s">
        <v>103</v>
      </c>
      <c r="E106" s="105"/>
      <c r="F106" s="105"/>
      <c r="G106" s="105"/>
      <c r="H106" s="105"/>
      <c r="I106" s="105"/>
      <c r="J106" s="106">
        <f>J312</f>
        <v>0</v>
      </c>
      <c r="L106" s="103"/>
    </row>
    <row r="107" spans="2:12" s="9" customFormat="1" ht="19.899999999999999" customHeight="1">
      <c r="B107" s="103"/>
      <c r="D107" s="104" t="s">
        <v>104</v>
      </c>
      <c r="E107" s="105"/>
      <c r="F107" s="105"/>
      <c r="G107" s="105"/>
      <c r="H107" s="105"/>
      <c r="I107" s="105"/>
      <c r="J107" s="106">
        <f>J454</f>
        <v>0</v>
      </c>
      <c r="L107" s="103"/>
    </row>
    <row r="108" spans="2:12" s="8" customFormat="1" ht="24.95" customHeight="1">
      <c r="B108" s="99"/>
      <c r="D108" s="100" t="s">
        <v>105</v>
      </c>
      <c r="E108" s="101"/>
      <c r="F108" s="101"/>
      <c r="G108" s="101"/>
      <c r="H108" s="101"/>
      <c r="I108" s="101"/>
      <c r="J108" s="102">
        <f>J495</f>
        <v>0</v>
      </c>
      <c r="L108" s="99"/>
    </row>
    <row r="109" spans="2:12" s="9" customFormat="1" ht="19.899999999999999" customHeight="1">
      <c r="B109" s="103"/>
      <c r="D109" s="104" t="s">
        <v>106</v>
      </c>
      <c r="E109" s="105"/>
      <c r="F109" s="105"/>
      <c r="G109" s="105"/>
      <c r="H109" s="105"/>
      <c r="I109" s="105"/>
      <c r="J109" s="106">
        <f>J496</f>
        <v>0</v>
      </c>
      <c r="L109" s="103"/>
    </row>
    <row r="110" spans="2:12" s="8" customFormat="1" ht="24.95" customHeight="1">
      <c r="B110" s="99"/>
      <c r="D110" s="100" t="s">
        <v>107</v>
      </c>
      <c r="E110" s="101"/>
      <c r="F110" s="101"/>
      <c r="G110" s="101"/>
      <c r="H110" s="101"/>
      <c r="I110" s="101"/>
      <c r="J110" s="102">
        <f>J498</f>
        <v>0</v>
      </c>
      <c r="L110" s="99"/>
    </row>
    <row r="111" spans="2:12" s="1" customFormat="1" ht="21.75" customHeight="1">
      <c r="B111" s="31"/>
      <c r="L111" s="31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1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1"/>
    </row>
    <row r="117" spans="2:12" s="1" customFormat="1" ht="24.95" customHeight="1">
      <c r="B117" s="31"/>
      <c r="C117" s="20" t="s">
        <v>108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26.25" customHeight="1">
      <c r="B120" s="31"/>
      <c r="E120" s="218" t="str">
        <f>E7</f>
        <v>Rekonstrukce střechy Dům s pečovatelskou službou Bělá pod Bezdězem</v>
      </c>
      <c r="F120" s="219"/>
      <c r="G120" s="219"/>
      <c r="H120" s="219"/>
      <c r="L120" s="31"/>
    </row>
    <row r="121" spans="2:12" s="1" customFormat="1" ht="12" customHeight="1">
      <c r="B121" s="31"/>
      <c r="C121" s="26" t="s">
        <v>87</v>
      </c>
      <c r="L121" s="31"/>
    </row>
    <row r="122" spans="2:12" s="1" customFormat="1" ht="16.5" customHeight="1">
      <c r="B122" s="31"/>
      <c r="E122" s="190" t="str">
        <f>E9</f>
        <v>SO01 - Stavební</v>
      </c>
      <c r="F122" s="217"/>
      <c r="G122" s="217"/>
      <c r="H122" s="217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F12</f>
        <v>Tyršova 385 Bělá pod Bezdězem</v>
      </c>
      <c r="I124" s="26" t="s">
        <v>22</v>
      </c>
      <c r="J124" s="50" t="str">
        <f>IF(J12="","",J12)</f>
        <v>25. 3. 2023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24</v>
      </c>
      <c r="F126" s="24" t="str">
        <f>E15</f>
        <v>Město Bělá pod Bezdězem</v>
      </c>
      <c r="I126" s="26" t="s">
        <v>30</v>
      </c>
      <c r="J126" s="29" t="str">
        <f>E21</f>
        <v xml:space="preserve"> </v>
      </c>
      <c r="L126" s="31"/>
    </row>
    <row r="127" spans="2:12" s="1" customFormat="1" ht="15.2" customHeight="1">
      <c r="B127" s="31"/>
      <c r="C127" s="26" t="s">
        <v>28</v>
      </c>
      <c r="F127" s="24" t="str">
        <f>IF(E18="","",E18)</f>
        <v>Vyplň údaj</v>
      </c>
      <c r="I127" s="26" t="s">
        <v>33</v>
      </c>
      <c r="J127" s="29" t="str">
        <f>E24</f>
        <v xml:space="preserve"> 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07"/>
      <c r="C129" s="108" t="s">
        <v>109</v>
      </c>
      <c r="D129" s="109" t="s">
        <v>60</v>
      </c>
      <c r="E129" s="109" t="s">
        <v>56</v>
      </c>
      <c r="F129" s="109" t="s">
        <v>57</v>
      </c>
      <c r="G129" s="109" t="s">
        <v>110</v>
      </c>
      <c r="H129" s="109" t="s">
        <v>111</v>
      </c>
      <c r="I129" s="109" t="s">
        <v>112</v>
      </c>
      <c r="J129" s="110" t="s">
        <v>91</v>
      </c>
      <c r="K129" s="111" t="s">
        <v>113</v>
      </c>
      <c r="L129" s="107"/>
      <c r="M129" s="56" t="s">
        <v>1</v>
      </c>
      <c r="N129" s="57" t="s">
        <v>39</v>
      </c>
      <c r="O129" s="57" t="s">
        <v>114</v>
      </c>
      <c r="P129" s="57" t="s">
        <v>115</v>
      </c>
      <c r="Q129" s="57" t="s">
        <v>116</v>
      </c>
      <c r="R129" s="57" t="s">
        <v>117</v>
      </c>
      <c r="S129" s="57" t="s">
        <v>118</v>
      </c>
      <c r="T129" s="58" t="s">
        <v>119</v>
      </c>
    </row>
    <row r="130" spans="2:65" s="1" customFormat="1" ht="22.9" customHeight="1">
      <c r="B130" s="31"/>
      <c r="C130" s="61" t="s">
        <v>120</v>
      </c>
      <c r="J130" s="112">
        <f>BK130</f>
        <v>0</v>
      </c>
      <c r="L130" s="31"/>
      <c r="M130" s="59"/>
      <c r="N130" s="51"/>
      <c r="O130" s="51"/>
      <c r="P130" s="113">
        <f>P131+P221+P495+P498</f>
        <v>0</v>
      </c>
      <c r="Q130" s="51"/>
      <c r="R130" s="113">
        <f>R131+R221+R495+R498</f>
        <v>8.1065591500000007</v>
      </c>
      <c r="S130" s="51"/>
      <c r="T130" s="114">
        <f>T131+T221+T495+T498</f>
        <v>7.0827970000000011</v>
      </c>
      <c r="AT130" s="16" t="s">
        <v>74</v>
      </c>
      <c r="AU130" s="16" t="s">
        <v>93</v>
      </c>
      <c r="BK130" s="115">
        <f>BK131+BK221+BK495+BK498</f>
        <v>0</v>
      </c>
    </row>
    <row r="131" spans="2:65" s="11" customFormat="1" ht="25.9" customHeight="1">
      <c r="B131" s="116"/>
      <c r="D131" s="117" t="s">
        <v>74</v>
      </c>
      <c r="E131" s="118" t="s">
        <v>121</v>
      </c>
      <c r="F131" s="118" t="s">
        <v>122</v>
      </c>
      <c r="I131" s="119"/>
      <c r="J131" s="120">
        <f>BK131</f>
        <v>0</v>
      </c>
      <c r="L131" s="116"/>
      <c r="M131" s="121"/>
      <c r="P131" s="122">
        <f>P132+P188+P208+P219</f>
        <v>0</v>
      </c>
      <c r="R131" s="122">
        <f>R132+R188+R208+R219</f>
        <v>0.42855838000000002</v>
      </c>
      <c r="T131" s="123">
        <f>T132+T188+T208+T219</f>
        <v>0.24</v>
      </c>
      <c r="AR131" s="117" t="s">
        <v>83</v>
      </c>
      <c r="AT131" s="124" t="s">
        <v>74</v>
      </c>
      <c r="AU131" s="124" t="s">
        <v>75</v>
      </c>
      <c r="AY131" s="117" t="s">
        <v>123</v>
      </c>
      <c r="BK131" s="125">
        <f>BK132+BK188+BK208+BK219</f>
        <v>0</v>
      </c>
    </row>
    <row r="132" spans="2:65" s="11" customFormat="1" ht="22.9" customHeight="1">
      <c r="B132" s="116"/>
      <c r="D132" s="117" t="s">
        <v>74</v>
      </c>
      <c r="E132" s="126" t="s">
        <v>124</v>
      </c>
      <c r="F132" s="126" t="s">
        <v>125</v>
      </c>
      <c r="I132" s="119"/>
      <c r="J132" s="127">
        <f>BK132</f>
        <v>0</v>
      </c>
      <c r="L132" s="116"/>
      <c r="M132" s="121"/>
      <c r="P132" s="122">
        <f>SUM(P133:P187)</f>
        <v>0</v>
      </c>
      <c r="R132" s="122">
        <f>SUM(R133:R187)</f>
        <v>0.42330838000000004</v>
      </c>
      <c r="T132" s="123">
        <f>SUM(T133:T187)</f>
        <v>0</v>
      </c>
      <c r="AR132" s="117" t="s">
        <v>83</v>
      </c>
      <c r="AT132" s="124" t="s">
        <v>74</v>
      </c>
      <c r="AU132" s="124" t="s">
        <v>83</v>
      </c>
      <c r="AY132" s="117" t="s">
        <v>123</v>
      </c>
      <c r="BK132" s="125">
        <f>SUM(BK133:BK187)</f>
        <v>0</v>
      </c>
    </row>
    <row r="133" spans="2:65" s="1" customFormat="1" ht="21.75" customHeight="1">
      <c r="B133" s="31"/>
      <c r="C133" s="128" t="s">
        <v>83</v>
      </c>
      <c r="D133" s="128" t="s">
        <v>126</v>
      </c>
      <c r="E133" s="129" t="s">
        <v>127</v>
      </c>
      <c r="F133" s="130" t="s">
        <v>128</v>
      </c>
      <c r="G133" s="131" t="s">
        <v>129</v>
      </c>
      <c r="H133" s="132">
        <v>4.5250000000000004</v>
      </c>
      <c r="I133" s="133"/>
      <c r="J133" s="134">
        <f>ROUND(I133*H133,2)</f>
        <v>0</v>
      </c>
      <c r="K133" s="135"/>
      <c r="L133" s="31"/>
      <c r="M133" s="136" t="s">
        <v>1</v>
      </c>
      <c r="N133" s="137" t="s">
        <v>40</v>
      </c>
      <c r="P133" s="138">
        <f>O133*H133</f>
        <v>0</v>
      </c>
      <c r="Q133" s="138">
        <v>2.5999999999999998E-4</v>
      </c>
      <c r="R133" s="138">
        <f>Q133*H133</f>
        <v>1.1765E-3</v>
      </c>
      <c r="S133" s="138">
        <v>0</v>
      </c>
      <c r="T133" s="139">
        <f>S133*H133</f>
        <v>0</v>
      </c>
      <c r="AR133" s="140" t="s">
        <v>130</v>
      </c>
      <c r="AT133" s="140" t="s">
        <v>126</v>
      </c>
      <c r="AU133" s="140" t="s">
        <v>85</v>
      </c>
      <c r="AY133" s="16" t="s">
        <v>123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83</v>
      </c>
      <c r="BK133" s="141">
        <f>ROUND(I133*H133,2)</f>
        <v>0</v>
      </c>
      <c r="BL133" s="16" t="s">
        <v>130</v>
      </c>
      <c r="BM133" s="140" t="s">
        <v>131</v>
      </c>
    </row>
    <row r="134" spans="2:65" s="12" customFormat="1">
      <c r="B134" s="142"/>
      <c r="D134" s="143" t="s">
        <v>132</v>
      </c>
      <c r="E134" s="144" t="s">
        <v>1</v>
      </c>
      <c r="F134" s="145" t="s">
        <v>133</v>
      </c>
      <c r="H134" s="144" t="s">
        <v>1</v>
      </c>
      <c r="I134" s="146"/>
      <c r="L134" s="142"/>
      <c r="M134" s="147"/>
      <c r="T134" s="148"/>
      <c r="AT134" s="144" t="s">
        <v>132</v>
      </c>
      <c r="AU134" s="144" t="s">
        <v>85</v>
      </c>
      <c r="AV134" s="12" t="s">
        <v>83</v>
      </c>
      <c r="AW134" s="12" t="s">
        <v>32</v>
      </c>
      <c r="AX134" s="12" t="s">
        <v>75</v>
      </c>
      <c r="AY134" s="144" t="s">
        <v>123</v>
      </c>
    </row>
    <row r="135" spans="2:65" s="13" customFormat="1">
      <c r="B135" s="149"/>
      <c r="D135" s="143" t="s">
        <v>132</v>
      </c>
      <c r="E135" s="150" t="s">
        <v>1</v>
      </c>
      <c r="F135" s="151" t="s">
        <v>134</v>
      </c>
      <c r="H135" s="152">
        <v>2.0249999999999999</v>
      </c>
      <c r="I135" s="153"/>
      <c r="L135" s="149"/>
      <c r="M135" s="154"/>
      <c r="T135" s="155"/>
      <c r="AT135" s="150" t="s">
        <v>132</v>
      </c>
      <c r="AU135" s="150" t="s">
        <v>85</v>
      </c>
      <c r="AV135" s="13" t="s">
        <v>85</v>
      </c>
      <c r="AW135" s="13" t="s">
        <v>32</v>
      </c>
      <c r="AX135" s="13" t="s">
        <v>75</v>
      </c>
      <c r="AY135" s="150" t="s">
        <v>123</v>
      </c>
    </row>
    <row r="136" spans="2:65" s="12" customFormat="1">
      <c r="B136" s="142"/>
      <c r="D136" s="143" t="s">
        <v>132</v>
      </c>
      <c r="E136" s="144" t="s">
        <v>1</v>
      </c>
      <c r="F136" s="145" t="s">
        <v>135</v>
      </c>
      <c r="H136" s="144" t="s">
        <v>1</v>
      </c>
      <c r="I136" s="146"/>
      <c r="L136" s="142"/>
      <c r="M136" s="147"/>
      <c r="T136" s="148"/>
      <c r="AT136" s="144" t="s">
        <v>132</v>
      </c>
      <c r="AU136" s="144" t="s">
        <v>85</v>
      </c>
      <c r="AV136" s="12" t="s">
        <v>83</v>
      </c>
      <c r="AW136" s="12" t="s">
        <v>32</v>
      </c>
      <c r="AX136" s="12" t="s">
        <v>75</v>
      </c>
      <c r="AY136" s="144" t="s">
        <v>123</v>
      </c>
    </row>
    <row r="137" spans="2:65" s="13" customFormat="1">
      <c r="B137" s="149"/>
      <c r="D137" s="143" t="s">
        <v>132</v>
      </c>
      <c r="E137" s="150" t="s">
        <v>1</v>
      </c>
      <c r="F137" s="151" t="s">
        <v>136</v>
      </c>
      <c r="H137" s="152">
        <v>2.5</v>
      </c>
      <c r="I137" s="153"/>
      <c r="L137" s="149"/>
      <c r="M137" s="154"/>
      <c r="T137" s="155"/>
      <c r="AT137" s="150" t="s">
        <v>132</v>
      </c>
      <c r="AU137" s="150" t="s">
        <v>85</v>
      </c>
      <c r="AV137" s="13" t="s">
        <v>85</v>
      </c>
      <c r="AW137" s="13" t="s">
        <v>32</v>
      </c>
      <c r="AX137" s="13" t="s">
        <v>75</v>
      </c>
      <c r="AY137" s="150" t="s">
        <v>123</v>
      </c>
    </row>
    <row r="138" spans="2:65" s="14" customFormat="1">
      <c r="B138" s="156"/>
      <c r="D138" s="143" t="s">
        <v>132</v>
      </c>
      <c r="E138" s="157" t="s">
        <v>1</v>
      </c>
      <c r="F138" s="158" t="s">
        <v>137</v>
      </c>
      <c r="H138" s="159">
        <v>4.5250000000000004</v>
      </c>
      <c r="I138" s="160"/>
      <c r="L138" s="156"/>
      <c r="M138" s="161"/>
      <c r="T138" s="162"/>
      <c r="AT138" s="157" t="s">
        <v>132</v>
      </c>
      <c r="AU138" s="157" t="s">
        <v>85</v>
      </c>
      <c r="AV138" s="14" t="s">
        <v>130</v>
      </c>
      <c r="AW138" s="14" t="s">
        <v>32</v>
      </c>
      <c r="AX138" s="14" t="s">
        <v>83</v>
      </c>
      <c r="AY138" s="157" t="s">
        <v>123</v>
      </c>
    </row>
    <row r="139" spans="2:65" s="1" customFormat="1" ht="24.2" customHeight="1">
      <c r="B139" s="31"/>
      <c r="C139" s="128" t="s">
        <v>85</v>
      </c>
      <c r="D139" s="128" t="s">
        <v>126</v>
      </c>
      <c r="E139" s="129" t="s">
        <v>138</v>
      </c>
      <c r="F139" s="130" t="s">
        <v>139</v>
      </c>
      <c r="G139" s="131" t="s">
        <v>129</v>
      </c>
      <c r="H139" s="132">
        <v>4.5250000000000004</v>
      </c>
      <c r="I139" s="133"/>
      <c r="J139" s="134">
        <f>ROUND(I139*H139,2)</f>
        <v>0</v>
      </c>
      <c r="K139" s="135"/>
      <c r="L139" s="31"/>
      <c r="M139" s="136" t="s">
        <v>1</v>
      </c>
      <c r="N139" s="137" t="s">
        <v>40</v>
      </c>
      <c r="P139" s="138">
        <f>O139*H139</f>
        <v>0</v>
      </c>
      <c r="Q139" s="138">
        <v>2.5000000000000001E-4</v>
      </c>
      <c r="R139" s="138">
        <f>Q139*H139</f>
        <v>1.1312500000000001E-3</v>
      </c>
      <c r="S139" s="138">
        <v>0</v>
      </c>
      <c r="T139" s="139">
        <f>S139*H139</f>
        <v>0</v>
      </c>
      <c r="AR139" s="140" t="s">
        <v>130</v>
      </c>
      <c r="AT139" s="140" t="s">
        <v>126</v>
      </c>
      <c r="AU139" s="140" t="s">
        <v>85</v>
      </c>
      <c r="AY139" s="16" t="s">
        <v>123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83</v>
      </c>
      <c r="BK139" s="141">
        <f>ROUND(I139*H139,2)</f>
        <v>0</v>
      </c>
      <c r="BL139" s="16" t="s">
        <v>130</v>
      </c>
      <c r="BM139" s="140" t="s">
        <v>140</v>
      </c>
    </row>
    <row r="140" spans="2:65" s="12" customFormat="1">
      <c r="B140" s="142"/>
      <c r="D140" s="143" t="s">
        <v>132</v>
      </c>
      <c r="E140" s="144" t="s">
        <v>1</v>
      </c>
      <c r="F140" s="145" t="s">
        <v>133</v>
      </c>
      <c r="H140" s="144" t="s">
        <v>1</v>
      </c>
      <c r="I140" s="146"/>
      <c r="L140" s="142"/>
      <c r="M140" s="147"/>
      <c r="T140" s="148"/>
      <c r="AT140" s="144" t="s">
        <v>132</v>
      </c>
      <c r="AU140" s="144" t="s">
        <v>85</v>
      </c>
      <c r="AV140" s="12" t="s">
        <v>83</v>
      </c>
      <c r="AW140" s="12" t="s">
        <v>32</v>
      </c>
      <c r="AX140" s="12" t="s">
        <v>75</v>
      </c>
      <c r="AY140" s="144" t="s">
        <v>123</v>
      </c>
    </row>
    <row r="141" spans="2:65" s="13" customFormat="1">
      <c r="B141" s="149"/>
      <c r="D141" s="143" t="s">
        <v>132</v>
      </c>
      <c r="E141" s="150" t="s">
        <v>1</v>
      </c>
      <c r="F141" s="151" t="s">
        <v>134</v>
      </c>
      <c r="H141" s="152">
        <v>2.0249999999999999</v>
      </c>
      <c r="I141" s="153"/>
      <c r="L141" s="149"/>
      <c r="M141" s="154"/>
      <c r="T141" s="155"/>
      <c r="AT141" s="150" t="s">
        <v>132</v>
      </c>
      <c r="AU141" s="150" t="s">
        <v>85</v>
      </c>
      <c r="AV141" s="13" t="s">
        <v>85</v>
      </c>
      <c r="AW141" s="13" t="s">
        <v>32</v>
      </c>
      <c r="AX141" s="13" t="s">
        <v>75</v>
      </c>
      <c r="AY141" s="150" t="s">
        <v>123</v>
      </c>
    </row>
    <row r="142" spans="2:65" s="12" customFormat="1">
      <c r="B142" s="142"/>
      <c r="D142" s="143" t="s">
        <v>132</v>
      </c>
      <c r="E142" s="144" t="s">
        <v>1</v>
      </c>
      <c r="F142" s="145" t="s">
        <v>135</v>
      </c>
      <c r="H142" s="144" t="s">
        <v>1</v>
      </c>
      <c r="I142" s="146"/>
      <c r="L142" s="142"/>
      <c r="M142" s="147"/>
      <c r="T142" s="148"/>
      <c r="AT142" s="144" t="s">
        <v>132</v>
      </c>
      <c r="AU142" s="144" t="s">
        <v>85</v>
      </c>
      <c r="AV142" s="12" t="s">
        <v>83</v>
      </c>
      <c r="AW142" s="12" t="s">
        <v>32</v>
      </c>
      <c r="AX142" s="12" t="s">
        <v>75</v>
      </c>
      <c r="AY142" s="144" t="s">
        <v>123</v>
      </c>
    </row>
    <row r="143" spans="2:65" s="13" customFormat="1">
      <c r="B143" s="149"/>
      <c r="D143" s="143" t="s">
        <v>132</v>
      </c>
      <c r="E143" s="150" t="s">
        <v>1</v>
      </c>
      <c r="F143" s="151" t="s">
        <v>136</v>
      </c>
      <c r="H143" s="152">
        <v>2.5</v>
      </c>
      <c r="I143" s="153"/>
      <c r="L143" s="149"/>
      <c r="M143" s="154"/>
      <c r="T143" s="155"/>
      <c r="AT143" s="150" t="s">
        <v>132</v>
      </c>
      <c r="AU143" s="150" t="s">
        <v>85</v>
      </c>
      <c r="AV143" s="13" t="s">
        <v>85</v>
      </c>
      <c r="AW143" s="13" t="s">
        <v>32</v>
      </c>
      <c r="AX143" s="13" t="s">
        <v>75</v>
      </c>
      <c r="AY143" s="150" t="s">
        <v>123</v>
      </c>
    </row>
    <row r="144" spans="2:65" s="14" customFormat="1">
      <c r="B144" s="156"/>
      <c r="D144" s="143" t="s">
        <v>132</v>
      </c>
      <c r="E144" s="157" t="s">
        <v>1</v>
      </c>
      <c r="F144" s="158" t="s">
        <v>137</v>
      </c>
      <c r="H144" s="159">
        <v>4.5250000000000004</v>
      </c>
      <c r="I144" s="160"/>
      <c r="L144" s="156"/>
      <c r="M144" s="161"/>
      <c r="T144" s="162"/>
      <c r="AT144" s="157" t="s">
        <v>132</v>
      </c>
      <c r="AU144" s="157" t="s">
        <v>85</v>
      </c>
      <c r="AV144" s="14" t="s">
        <v>130</v>
      </c>
      <c r="AW144" s="14" t="s">
        <v>32</v>
      </c>
      <c r="AX144" s="14" t="s">
        <v>83</v>
      </c>
      <c r="AY144" s="157" t="s">
        <v>123</v>
      </c>
    </row>
    <row r="145" spans="2:65" s="1" customFormat="1" ht="37.9" customHeight="1">
      <c r="B145" s="31"/>
      <c r="C145" s="128" t="s">
        <v>141</v>
      </c>
      <c r="D145" s="128" t="s">
        <v>126</v>
      </c>
      <c r="E145" s="129" t="s">
        <v>142</v>
      </c>
      <c r="F145" s="130" t="s">
        <v>143</v>
      </c>
      <c r="G145" s="131" t="s">
        <v>129</v>
      </c>
      <c r="H145" s="132">
        <v>4.5250000000000004</v>
      </c>
      <c r="I145" s="133"/>
      <c r="J145" s="134">
        <f>ROUND(I145*H145,2)</f>
        <v>0</v>
      </c>
      <c r="K145" s="135"/>
      <c r="L145" s="31"/>
      <c r="M145" s="136" t="s">
        <v>1</v>
      </c>
      <c r="N145" s="137" t="s">
        <v>40</v>
      </c>
      <c r="P145" s="138">
        <f>O145*H145</f>
        <v>0</v>
      </c>
      <c r="Q145" s="138">
        <v>8.2900000000000005E-3</v>
      </c>
      <c r="R145" s="138">
        <f>Q145*H145</f>
        <v>3.7512250000000004E-2</v>
      </c>
      <c r="S145" s="138">
        <v>0</v>
      </c>
      <c r="T145" s="139">
        <f>S145*H145</f>
        <v>0</v>
      </c>
      <c r="AR145" s="140" t="s">
        <v>130</v>
      </c>
      <c r="AT145" s="140" t="s">
        <v>126</v>
      </c>
      <c r="AU145" s="140" t="s">
        <v>85</v>
      </c>
      <c r="AY145" s="16" t="s">
        <v>123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83</v>
      </c>
      <c r="BK145" s="141">
        <f>ROUND(I145*H145,2)</f>
        <v>0</v>
      </c>
      <c r="BL145" s="16" t="s">
        <v>130</v>
      </c>
      <c r="BM145" s="140" t="s">
        <v>144</v>
      </c>
    </row>
    <row r="146" spans="2:65" s="12" customFormat="1">
      <c r="B146" s="142"/>
      <c r="D146" s="143" t="s">
        <v>132</v>
      </c>
      <c r="E146" s="144" t="s">
        <v>1</v>
      </c>
      <c r="F146" s="145" t="s">
        <v>133</v>
      </c>
      <c r="H146" s="144" t="s">
        <v>1</v>
      </c>
      <c r="I146" s="146"/>
      <c r="L146" s="142"/>
      <c r="M146" s="147"/>
      <c r="T146" s="148"/>
      <c r="AT146" s="144" t="s">
        <v>132</v>
      </c>
      <c r="AU146" s="144" t="s">
        <v>85</v>
      </c>
      <c r="AV146" s="12" t="s">
        <v>83</v>
      </c>
      <c r="AW146" s="12" t="s">
        <v>32</v>
      </c>
      <c r="AX146" s="12" t="s">
        <v>75</v>
      </c>
      <c r="AY146" s="144" t="s">
        <v>123</v>
      </c>
    </row>
    <row r="147" spans="2:65" s="13" customFormat="1">
      <c r="B147" s="149"/>
      <c r="D147" s="143" t="s">
        <v>132</v>
      </c>
      <c r="E147" s="150" t="s">
        <v>1</v>
      </c>
      <c r="F147" s="151" t="s">
        <v>134</v>
      </c>
      <c r="H147" s="152">
        <v>2.0249999999999999</v>
      </c>
      <c r="I147" s="153"/>
      <c r="L147" s="149"/>
      <c r="M147" s="154"/>
      <c r="T147" s="155"/>
      <c r="AT147" s="150" t="s">
        <v>132</v>
      </c>
      <c r="AU147" s="150" t="s">
        <v>85</v>
      </c>
      <c r="AV147" s="13" t="s">
        <v>85</v>
      </c>
      <c r="AW147" s="13" t="s">
        <v>32</v>
      </c>
      <c r="AX147" s="13" t="s">
        <v>75</v>
      </c>
      <c r="AY147" s="150" t="s">
        <v>123</v>
      </c>
    </row>
    <row r="148" spans="2:65" s="12" customFormat="1">
      <c r="B148" s="142"/>
      <c r="D148" s="143" t="s">
        <v>132</v>
      </c>
      <c r="E148" s="144" t="s">
        <v>1</v>
      </c>
      <c r="F148" s="145" t="s">
        <v>135</v>
      </c>
      <c r="H148" s="144" t="s">
        <v>1</v>
      </c>
      <c r="I148" s="146"/>
      <c r="L148" s="142"/>
      <c r="M148" s="147"/>
      <c r="T148" s="148"/>
      <c r="AT148" s="144" t="s">
        <v>132</v>
      </c>
      <c r="AU148" s="144" t="s">
        <v>85</v>
      </c>
      <c r="AV148" s="12" t="s">
        <v>83</v>
      </c>
      <c r="AW148" s="12" t="s">
        <v>32</v>
      </c>
      <c r="AX148" s="12" t="s">
        <v>75</v>
      </c>
      <c r="AY148" s="144" t="s">
        <v>123</v>
      </c>
    </row>
    <row r="149" spans="2:65" s="13" customFormat="1">
      <c r="B149" s="149"/>
      <c r="D149" s="143" t="s">
        <v>132</v>
      </c>
      <c r="E149" s="150" t="s">
        <v>1</v>
      </c>
      <c r="F149" s="151" t="s">
        <v>136</v>
      </c>
      <c r="H149" s="152">
        <v>2.5</v>
      </c>
      <c r="I149" s="153"/>
      <c r="L149" s="149"/>
      <c r="M149" s="154"/>
      <c r="T149" s="155"/>
      <c r="AT149" s="150" t="s">
        <v>132</v>
      </c>
      <c r="AU149" s="150" t="s">
        <v>85</v>
      </c>
      <c r="AV149" s="13" t="s">
        <v>85</v>
      </c>
      <c r="AW149" s="13" t="s">
        <v>32</v>
      </c>
      <c r="AX149" s="13" t="s">
        <v>75</v>
      </c>
      <c r="AY149" s="150" t="s">
        <v>123</v>
      </c>
    </row>
    <row r="150" spans="2:65" s="14" customFormat="1">
      <c r="B150" s="156"/>
      <c r="D150" s="143" t="s">
        <v>132</v>
      </c>
      <c r="E150" s="157" t="s">
        <v>1</v>
      </c>
      <c r="F150" s="158" t="s">
        <v>137</v>
      </c>
      <c r="H150" s="159">
        <v>4.5250000000000004</v>
      </c>
      <c r="I150" s="160"/>
      <c r="L150" s="156"/>
      <c r="M150" s="161"/>
      <c r="T150" s="162"/>
      <c r="AT150" s="157" t="s">
        <v>132</v>
      </c>
      <c r="AU150" s="157" t="s">
        <v>85</v>
      </c>
      <c r="AV150" s="14" t="s">
        <v>130</v>
      </c>
      <c r="AW150" s="14" t="s">
        <v>32</v>
      </c>
      <c r="AX150" s="14" t="s">
        <v>83</v>
      </c>
      <c r="AY150" s="157" t="s">
        <v>123</v>
      </c>
    </row>
    <row r="151" spans="2:65" s="1" customFormat="1" ht="16.5" customHeight="1">
      <c r="B151" s="31"/>
      <c r="C151" s="163" t="s">
        <v>130</v>
      </c>
      <c r="D151" s="163" t="s">
        <v>145</v>
      </c>
      <c r="E151" s="164" t="s">
        <v>146</v>
      </c>
      <c r="F151" s="165" t="s">
        <v>147</v>
      </c>
      <c r="G151" s="166" t="s">
        <v>129</v>
      </c>
      <c r="H151" s="167">
        <v>4.9779999999999998</v>
      </c>
      <c r="I151" s="168"/>
      <c r="J151" s="169">
        <f>ROUND(I151*H151,2)</f>
        <v>0</v>
      </c>
      <c r="K151" s="170"/>
      <c r="L151" s="171"/>
      <c r="M151" s="172" t="s">
        <v>1</v>
      </c>
      <c r="N151" s="173" t="s">
        <v>40</v>
      </c>
      <c r="P151" s="138">
        <f>O151*H151</f>
        <v>0</v>
      </c>
      <c r="Q151" s="138">
        <v>5.1000000000000004E-4</v>
      </c>
      <c r="R151" s="138">
        <f>Q151*H151</f>
        <v>2.53878E-3</v>
      </c>
      <c r="S151" s="138">
        <v>0</v>
      </c>
      <c r="T151" s="139">
        <f>S151*H151</f>
        <v>0</v>
      </c>
      <c r="AR151" s="140" t="s">
        <v>148</v>
      </c>
      <c r="AT151" s="140" t="s">
        <v>145</v>
      </c>
      <c r="AU151" s="140" t="s">
        <v>85</v>
      </c>
      <c r="AY151" s="16" t="s">
        <v>123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83</v>
      </c>
      <c r="BK151" s="141">
        <f>ROUND(I151*H151,2)</f>
        <v>0</v>
      </c>
      <c r="BL151" s="16" t="s">
        <v>130</v>
      </c>
      <c r="BM151" s="140" t="s">
        <v>149</v>
      </c>
    </row>
    <row r="152" spans="2:65" s="13" customFormat="1">
      <c r="B152" s="149"/>
      <c r="D152" s="143" t="s">
        <v>132</v>
      </c>
      <c r="F152" s="151" t="s">
        <v>150</v>
      </c>
      <c r="H152" s="152">
        <v>4.9779999999999998</v>
      </c>
      <c r="I152" s="153"/>
      <c r="L152" s="149"/>
      <c r="M152" s="154"/>
      <c r="T152" s="155"/>
      <c r="AT152" s="150" t="s">
        <v>132</v>
      </c>
      <c r="AU152" s="150" t="s">
        <v>85</v>
      </c>
      <c r="AV152" s="13" t="s">
        <v>85</v>
      </c>
      <c r="AW152" s="13" t="s">
        <v>4</v>
      </c>
      <c r="AX152" s="13" t="s">
        <v>83</v>
      </c>
      <c r="AY152" s="150" t="s">
        <v>123</v>
      </c>
    </row>
    <row r="153" spans="2:65" s="1" customFormat="1" ht="24.2" customHeight="1">
      <c r="B153" s="31"/>
      <c r="C153" s="128" t="s">
        <v>151</v>
      </c>
      <c r="D153" s="128" t="s">
        <v>126</v>
      </c>
      <c r="E153" s="129" t="s">
        <v>152</v>
      </c>
      <c r="F153" s="130" t="s">
        <v>153</v>
      </c>
      <c r="G153" s="131" t="s">
        <v>129</v>
      </c>
      <c r="H153" s="132">
        <v>4.5250000000000004</v>
      </c>
      <c r="I153" s="133"/>
      <c r="J153" s="134">
        <f>ROUND(I153*H153,2)</f>
        <v>0</v>
      </c>
      <c r="K153" s="135"/>
      <c r="L153" s="31"/>
      <c r="M153" s="136" t="s">
        <v>1</v>
      </c>
      <c r="N153" s="137" t="s">
        <v>40</v>
      </c>
      <c r="P153" s="138">
        <f>O153*H153</f>
        <v>0</v>
      </c>
      <c r="Q153" s="138">
        <v>2.8500000000000001E-3</v>
      </c>
      <c r="R153" s="138">
        <f>Q153*H153</f>
        <v>1.2896250000000001E-2</v>
      </c>
      <c r="S153" s="138">
        <v>0</v>
      </c>
      <c r="T153" s="139">
        <f>S153*H153</f>
        <v>0</v>
      </c>
      <c r="AR153" s="140" t="s">
        <v>130</v>
      </c>
      <c r="AT153" s="140" t="s">
        <v>126</v>
      </c>
      <c r="AU153" s="140" t="s">
        <v>85</v>
      </c>
      <c r="AY153" s="16" t="s">
        <v>123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83</v>
      </c>
      <c r="BK153" s="141">
        <f>ROUND(I153*H153,2)</f>
        <v>0</v>
      </c>
      <c r="BL153" s="16" t="s">
        <v>130</v>
      </c>
      <c r="BM153" s="140" t="s">
        <v>154</v>
      </c>
    </row>
    <row r="154" spans="2:65" s="12" customFormat="1">
      <c r="B154" s="142"/>
      <c r="D154" s="143" t="s">
        <v>132</v>
      </c>
      <c r="E154" s="144" t="s">
        <v>1</v>
      </c>
      <c r="F154" s="145" t="s">
        <v>133</v>
      </c>
      <c r="H154" s="144" t="s">
        <v>1</v>
      </c>
      <c r="I154" s="146"/>
      <c r="L154" s="142"/>
      <c r="M154" s="147"/>
      <c r="T154" s="148"/>
      <c r="AT154" s="144" t="s">
        <v>132</v>
      </c>
      <c r="AU154" s="144" t="s">
        <v>85</v>
      </c>
      <c r="AV154" s="12" t="s">
        <v>83</v>
      </c>
      <c r="AW154" s="12" t="s">
        <v>32</v>
      </c>
      <c r="AX154" s="12" t="s">
        <v>75</v>
      </c>
      <c r="AY154" s="144" t="s">
        <v>123</v>
      </c>
    </row>
    <row r="155" spans="2:65" s="13" customFormat="1">
      <c r="B155" s="149"/>
      <c r="D155" s="143" t="s">
        <v>132</v>
      </c>
      <c r="E155" s="150" t="s">
        <v>1</v>
      </c>
      <c r="F155" s="151" t="s">
        <v>134</v>
      </c>
      <c r="H155" s="152">
        <v>2.0249999999999999</v>
      </c>
      <c r="I155" s="153"/>
      <c r="L155" s="149"/>
      <c r="M155" s="154"/>
      <c r="T155" s="155"/>
      <c r="AT155" s="150" t="s">
        <v>132</v>
      </c>
      <c r="AU155" s="150" t="s">
        <v>85</v>
      </c>
      <c r="AV155" s="13" t="s">
        <v>85</v>
      </c>
      <c r="AW155" s="13" t="s">
        <v>32</v>
      </c>
      <c r="AX155" s="13" t="s">
        <v>75</v>
      </c>
      <c r="AY155" s="150" t="s">
        <v>123</v>
      </c>
    </row>
    <row r="156" spans="2:65" s="12" customFormat="1">
      <c r="B156" s="142"/>
      <c r="D156" s="143" t="s">
        <v>132</v>
      </c>
      <c r="E156" s="144" t="s">
        <v>1</v>
      </c>
      <c r="F156" s="145" t="s">
        <v>135</v>
      </c>
      <c r="H156" s="144" t="s">
        <v>1</v>
      </c>
      <c r="I156" s="146"/>
      <c r="L156" s="142"/>
      <c r="M156" s="147"/>
      <c r="T156" s="148"/>
      <c r="AT156" s="144" t="s">
        <v>132</v>
      </c>
      <c r="AU156" s="144" t="s">
        <v>85</v>
      </c>
      <c r="AV156" s="12" t="s">
        <v>83</v>
      </c>
      <c r="AW156" s="12" t="s">
        <v>32</v>
      </c>
      <c r="AX156" s="12" t="s">
        <v>75</v>
      </c>
      <c r="AY156" s="144" t="s">
        <v>123</v>
      </c>
    </row>
    <row r="157" spans="2:65" s="13" customFormat="1">
      <c r="B157" s="149"/>
      <c r="D157" s="143" t="s">
        <v>132</v>
      </c>
      <c r="E157" s="150" t="s">
        <v>1</v>
      </c>
      <c r="F157" s="151" t="s">
        <v>136</v>
      </c>
      <c r="H157" s="152">
        <v>2.5</v>
      </c>
      <c r="I157" s="153"/>
      <c r="L157" s="149"/>
      <c r="M157" s="154"/>
      <c r="T157" s="155"/>
      <c r="AT157" s="150" t="s">
        <v>132</v>
      </c>
      <c r="AU157" s="150" t="s">
        <v>85</v>
      </c>
      <c r="AV157" s="13" t="s">
        <v>85</v>
      </c>
      <c r="AW157" s="13" t="s">
        <v>32</v>
      </c>
      <c r="AX157" s="13" t="s">
        <v>75</v>
      </c>
      <c r="AY157" s="150" t="s">
        <v>123</v>
      </c>
    </row>
    <row r="158" spans="2:65" s="14" customFormat="1">
      <c r="B158" s="156"/>
      <c r="D158" s="143" t="s">
        <v>132</v>
      </c>
      <c r="E158" s="157" t="s">
        <v>1</v>
      </c>
      <c r="F158" s="158" t="s">
        <v>137</v>
      </c>
      <c r="H158" s="159">
        <v>4.5250000000000004</v>
      </c>
      <c r="I158" s="160"/>
      <c r="L158" s="156"/>
      <c r="M158" s="161"/>
      <c r="T158" s="162"/>
      <c r="AT158" s="157" t="s">
        <v>132</v>
      </c>
      <c r="AU158" s="157" t="s">
        <v>85</v>
      </c>
      <c r="AV158" s="14" t="s">
        <v>130</v>
      </c>
      <c r="AW158" s="14" t="s">
        <v>32</v>
      </c>
      <c r="AX158" s="14" t="s">
        <v>83</v>
      </c>
      <c r="AY158" s="157" t="s">
        <v>123</v>
      </c>
    </row>
    <row r="159" spans="2:65" s="1" customFormat="1" ht="37.9" customHeight="1">
      <c r="B159" s="31"/>
      <c r="C159" s="128" t="s">
        <v>124</v>
      </c>
      <c r="D159" s="128" t="s">
        <v>126</v>
      </c>
      <c r="E159" s="129" t="s">
        <v>155</v>
      </c>
      <c r="F159" s="130" t="s">
        <v>156</v>
      </c>
      <c r="G159" s="131" t="s">
        <v>157</v>
      </c>
      <c r="H159" s="132">
        <v>4</v>
      </c>
      <c r="I159" s="133"/>
      <c r="J159" s="134">
        <f>ROUND(I159*H159,2)</f>
        <v>0</v>
      </c>
      <c r="K159" s="135"/>
      <c r="L159" s="31"/>
      <c r="M159" s="136" t="s">
        <v>1</v>
      </c>
      <c r="N159" s="137" t="s">
        <v>40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130</v>
      </c>
      <c r="AT159" s="140" t="s">
        <v>126</v>
      </c>
      <c r="AU159" s="140" t="s">
        <v>85</v>
      </c>
      <c r="AY159" s="16" t="s">
        <v>123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83</v>
      </c>
      <c r="BK159" s="141">
        <f>ROUND(I159*H159,2)</f>
        <v>0</v>
      </c>
      <c r="BL159" s="16" t="s">
        <v>130</v>
      </c>
      <c r="BM159" s="140" t="s">
        <v>158</v>
      </c>
    </row>
    <row r="160" spans="2:65" s="1" customFormat="1" ht="24.2" customHeight="1">
      <c r="B160" s="31"/>
      <c r="C160" s="128" t="s">
        <v>159</v>
      </c>
      <c r="D160" s="128" t="s">
        <v>126</v>
      </c>
      <c r="E160" s="129" t="s">
        <v>160</v>
      </c>
      <c r="F160" s="130" t="s">
        <v>161</v>
      </c>
      <c r="G160" s="131" t="s">
        <v>129</v>
      </c>
      <c r="H160" s="132">
        <v>29.82</v>
      </c>
      <c r="I160" s="133"/>
      <c r="J160" s="134">
        <f>ROUND(I160*H160,2)</f>
        <v>0</v>
      </c>
      <c r="K160" s="135"/>
      <c r="L160" s="31"/>
      <c r="M160" s="136" t="s">
        <v>1</v>
      </c>
      <c r="N160" s="137" t="s">
        <v>40</v>
      </c>
      <c r="P160" s="138">
        <f>O160*H160</f>
        <v>0</v>
      </c>
      <c r="Q160" s="138">
        <v>2.5000000000000001E-4</v>
      </c>
      <c r="R160" s="138">
        <f>Q160*H160</f>
        <v>7.4549999999999998E-3</v>
      </c>
      <c r="S160" s="138">
        <v>0</v>
      </c>
      <c r="T160" s="139">
        <f>S160*H160</f>
        <v>0</v>
      </c>
      <c r="AR160" s="140" t="s">
        <v>130</v>
      </c>
      <c r="AT160" s="140" t="s">
        <v>126</v>
      </c>
      <c r="AU160" s="140" t="s">
        <v>85</v>
      </c>
      <c r="AY160" s="16" t="s">
        <v>123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83</v>
      </c>
      <c r="BK160" s="141">
        <f>ROUND(I160*H160,2)</f>
        <v>0</v>
      </c>
      <c r="BL160" s="16" t="s">
        <v>130</v>
      </c>
      <c r="BM160" s="140" t="s">
        <v>162</v>
      </c>
    </row>
    <row r="161" spans="2:65" s="12" customFormat="1">
      <c r="B161" s="142"/>
      <c r="D161" s="143" t="s">
        <v>132</v>
      </c>
      <c r="E161" s="144" t="s">
        <v>1</v>
      </c>
      <c r="F161" s="145" t="s">
        <v>133</v>
      </c>
      <c r="H161" s="144" t="s">
        <v>1</v>
      </c>
      <c r="I161" s="146"/>
      <c r="L161" s="142"/>
      <c r="M161" s="147"/>
      <c r="T161" s="148"/>
      <c r="AT161" s="144" t="s">
        <v>132</v>
      </c>
      <c r="AU161" s="144" t="s">
        <v>85</v>
      </c>
      <c r="AV161" s="12" t="s">
        <v>83</v>
      </c>
      <c r="AW161" s="12" t="s">
        <v>32</v>
      </c>
      <c r="AX161" s="12" t="s">
        <v>75</v>
      </c>
      <c r="AY161" s="144" t="s">
        <v>123</v>
      </c>
    </row>
    <row r="162" spans="2:65" s="13" customFormat="1">
      <c r="B162" s="149"/>
      <c r="D162" s="143" t="s">
        <v>132</v>
      </c>
      <c r="E162" s="150" t="s">
        <v>1</v>
      </c>
      <c r="F162" s="151" t="s">
        <v>163</v>
      </c>
      <c r="H162" s="152">
        <v>17.82</v>
      </c>
      <c r="I162" s="153"/>
      <c r="L162" s="149"/>
      <c r="M162" s="154"/>
      <c r="T162" s="155"/>
      <c r="AT162" s="150" t="s">
        <v>132</v>
      </c>
      <c r="AU162" s="150" t="s">
        <v>85</v>
      </c>
      <c r="AV162" s="13" t="s">
        <v>85</v>
      </c>
      <c r="AW162" s="13" t="s">
        <v>32</v>
      </c>
      <c r="AX162" s="13" t="s">
        <v>75</v>
      </c>
      <c r="AY162" s="150" t="s">
        <v>123</v>
      </c>
    </row>
    <row r="163" spans="2:65" s="12" customFormat="1">
      <c r="B163" s="142"/>
      <c r="D163" s="143" t="s">
        <v>132</v>
      </c>
      <c r="E163" s="144" t="s">
        <v>1</v>
      </c>
      <c r="F163" s="145" t="s">
        <v>135</v>
      </c>
      <c r="H163" s="144" t="s">
        <v>1</v>
      </c>
      <c r="I163" s="146"/>
      <c r="L163" s="142"/>
      <c r="M163" s="147"/>
      <c r="T163" s="148"/>
      <c r="AT163" s="144" t="s">
        <v>132</v>
      </c>
      <c r="AU163" s="144" t="s">
        <v>85</v>
      </c>
      <c r="AV163" s="12" t="s">
        <v>83</v>
      </c>
      <c r="AW163" s="12" t="s">
        <v>32</v>
      </c>
      <c r="AX163" s="12" t="s">
        <v>75</v>
      </c>
      <c r="AY163" s="144" t="s">
        <v>123</v>
      </c>
    </row>
    <row r="164" spans="2:65" s="13" customFormat="1">
      <c r="B164" s="149"/>
      <c r="D164" s="143" t="s">
        <v>132</v>
      </c>
      <c r="E164" s="150" t="s">
        <v>1</v>
      </c>
      <c r="F164" s="151" t="s">
        <v>164</v>
      </c>
      <c r="H164" s="152">
        <v>12</v>
      </c>
      <c r="I164" s="153"/>
      <c r="L164" s="149"/>
      <c r="M164" s="154"/>
      <c r="T164" s="155"/>
      <c r="AT164" s="150" t="s">
        <v>132</v>
      </c>
      <c r="AU164" s="150" t="s">
        <v>85</v>
      </c>
      <c r="AV164" s="13" t="s">
        <v>85</v>
      </c>
      <c r="AW164" s="13" t="s">
        <v>32</v>
      </c>
      <c r="AX164" s="13" t="s">
        <v>75</v>
      </c>
      <c r="AY164" s="150" t="s">
        <v>123</v>
      </c>
    </row>
    <row r="165" spans="2:65" s="14" customFormat="1">
      <c r="B165" s="156"/>
      <c r="D165" s="143" t="s">
        <v>132</v>
      </c>
      <c r="E165" s="157" t="s">
        <v>1</v>
      </c>
      <c r="F165" s="158" t="s">
        <v>137</v>
      </c>
      <c r="H165" s="159">
        <v>29.82</v>
      </c>
      <c r="I165" s="160"/>
      <c r="L165" s="156"/>
      <c r="M165" s="161"/>
      <c r="T165" s="162"/>
      <c r="AT165" s="157" t="s">
        <v>132</v>
      </c>
      <c r="AU165" s="157" t="s">
        <v>85</v>
      </c>
      <c r="AV165" s="14" t="s">
        <v>130</v>
      </c>
      <c r="AW165" s="14" t="s">
        <v>32</v>
      </c>
      <c r="AX165" s="14" t="s">
        <v>83</v>
      </c>
      <c r="AY165" s="157" t="s">
        <v>123</v>
      </c>
    </row>
    <row r="166" spans="2:65" s="1" customFormat="1" ht="44.25" customHeight="1">
      <c r="B166" s="31"/>
      <c r="C166" s="128" t="s">
        <v>148</v>
      </c>
      <c r="D166" s="128" t="s">
        <v>126</v>
      </c>
      <c r="E166" s="129" t="s">
        <v>165</v>
      </c>
      <c r="F166" s="130" t="s">
        <v>166</v>
      </c>
      <c r="G166" s="131" t="s">
        <v>129</v>
      </c>
      <c r="H166" s="132">
        <v>29.82</v>
      </c>
      <c r="I166" s="133"/>
      <c r="J166" s="134">
        <f>ROUND(I166*H166,2)</f>
        <v>0</v>
      </c>
      <c r="K166" s="135"/>
      <c r="L166" s="31"/>
      <c r="M166" s="136" t="s">
        <v>1</v>
      </c>
      <c r="N166" s="137" t="s">
        <v>40</v>
      </c>
      <c r="P166" s="138">
        <f>O166*H166</f>
        <v>0</v>
      </c>
      <c r="Q166" s="138">
        <v>8.3499999999999998E-3</v>
      </c>
      <c r="R166" s="138">
        <f>Q166*H166</f>
        <v>0.248997</v>
      </c>
      <c r="S166" s="138">
        <v>0</v>
      </c>
      <c r="T166" s="139">
        <f>S166*H166</f>
        <v>0</v>
      </c>
      <c r="AR166" s="140" t="s">
        <v>130</v>
      </c>
      <c r="AT166" s="140" t="s">
        <v>126</v>
      </c>
      <c r="AU166" s="140" t="s">
        <v>85</v>
      </c>
      <c r="AY166" s="16" t="s">
        <v>123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83</v>
      </c>
      <c r="BK166" s="141">
        <f>ROUND(I166*H166,2)</f>
        <v>0</v>
      </c>
      <c r="BL166" s="16" t="s">
        <v>130</v>
      </c>
      <c r="BM166" s="140" t="s">
        <v>167</v>
      </c>
    </row>
    <row r="167" spans="2:65" s="12" customFormat="1">
      <c r="B167" s="142"/>
      <c r="D167" s="143" t="s">
        <v>132</v>
      </c>
      <c r="E167" s="144" t="s">
        <v>1</v>
      </c>
      <c r="F167" s="145" t="s">
        <v>133</v>
      </c>
      <c r="H167" s="144" t="s">
        <v>1</v>
      </c>
      <c r="I167" s="146"/>
      <c r="L167" s="142"/>
      <c r="M167" s="147"/>
      <c r="T167" s="148"/>
      <c r="AT167" s="144" t="s">
        <v>132</v>
      </c>
      <c r="AU167" s="144" t="s">
        <v>85</v>
      </c>
      <c r="AV167" s="12" t="s">
        <v>83</v>
      </c>
      <c r="AW167" s="12" t="s">
        <v>32</v>
      </c>
      <c r="AX167" s="12" t="s">
        <v>75</v>
      </c>
      <c r="AY167" s="144" t="s">
        <v>123</v>
      </c>
    </row>
    <row r="168" spans="2:65" s="13" customFormat="1">
      <c r="B168" s="149"/>
      <c r="D168" s="143" t="s">
        <v>132</v>
      </c>
      <c r="E168" s="150" t="s">
        <v>1</v>
      </c>
      <c r="F168" s="151" t="s">
        <v>163</v>
      </c>
      <c r="H168" s="152">
        <v>17.82</v>
      </c>
      <c r="I168" s="153"/>
      <c r="L168" s="149"/>
      <c r="M168" s="154"/>
      <c r="T168" s="155"/>
      <c r="AT168" s="150" t="s">
        <v>132</v>
      </c>
      <c r="AU168" s="150" t="s">
        <v>85</v>
      </c>
      <c r="AV168" s="13" t="s">
        <v>85</v>
      </c>
      <c r="AW168" s="13" t="s">
        <v>32</v>
      </c>
      <c r="AX168" s="13" t="s">
        <v>75</v>
      </c>
      <c r="AY168" s="150" t="s">
        <v>123</v>
      </c>
    </row>
    <row r="169" spans="2:65" s="12" customFormat="1">
      <c r="B169" s="142"/>
      <c r="D169" s="143" t="s">
        <v>132</v>
      </c>
      <c r="E169" s="144" t="s">
        <v>1</v>
      </c>
      <c r="F169" s="145" t="s">
        <v>135</v>
      </c>
      <c r="H169" s="144" t="s">
        <v>1</v>
      </c>
      <c r="I169" s="146"/>
      <c r="L169" s="142"/>
      <c r="M169" s="147"/>
      <c r="T169" s="148"/>
      <c r="AT169" s="144" t="s">
        <v>132</v>
      </c>
      <c r="AU169" s="144" t="s">
        <v>85</v>
      </c>
      <c r="AV169" s="12" t="s">
        <v>83</v>
      </c>
      <c r="AW169" s="12" t="s">
        <v>32</v>
      </c>
      <c r="AX169" s="12" t="s">
        <v>75</v>
      </c>
      <c r="AY169" s="144" t="s">
        <v>123</v>
      </c>
    </row>
    <row r="170" spans="2:65" s="13" customFormat="1">
      <c r="B170" s="149"/>
      <c r="D170" s="143" t="s">
        <v>132</v>
      </c>
      <c r="E170" s="150" t="s">
        <v>1</v>
      </c>
      <c r="F170" s="151" t="s">
        <v>164</v>
      </c>
      <c r="H170" s="152">
        <v>12</v>
      </c>
      <c r="I170" s="153"/>
      <c r="L170" s="149"/>
      <c r="M170" s="154"/>
      <c r="T170" s="155"/>
      <c r="AT170" s="150" t="s">
        <v>132</v>
      </c>
      <c r="AU170" s="150" t="s">
        <v>85</v>
      </c>
      <c r="AV170" s="13" t="s">
        <v>85</v>
      </c>
      <c r="AW170" s="13" t="s">
        <v>32</v>
      </c>
      <c r="AX170" s="13" t="s">
        <v>75</v>
      </c>
      <c r="AY170" s="150" t="s">
        <v>123</v>
      </c>
    </row>
    <row r="171" spans="2:65" s="14" customFormat="1">
      <c r="B171" s="156"/>
      <c r="D171" s="143" t="s">
        <v>132</v>
      </c>
      <c r="E171" s="157" t="s">
        <v>1</v>
      </c>
      <c r="F171" s="158" t="s">
        <v>137</v>
      </c>
      <c r="H171" s="159">
        <v>29.82</v>
      </c>
      <c r="I171" s="160"/>
      <c r="L171" s="156"/>
      <c r="M171" s="161"/>
      <c r="T171" s="162"/>
      <c r="AT171" s="157" t="s">
        <v>132</v>
      </c>
      <c r="AU171" s="157" t="s">
        <v>85</v>
      </c>
      <c r="AV171" s="14" t="s">
        <v>130</v>
      </c>
      <c r="AW171" s="14" t="s">
        <v>32</v>
      </c>
      <c r="AX171" s="14" t="s">
        <v>83</v>
      </c>
      <c r="AY171" s="157" t="s">
        <v>123</v>
      </c>
    </row>
    <row r="172" spans="2:65" s="1" customFormat="1" ht="16.5" customHeight="1">
      <c r="B172" s="31"/>
      <c r="C172" s="163" t="s">
        <v>168</v>
      </c>
      <c r="D172" s="163" t="s">
        <v>145</v>
      </c>
      <c r="E172" s="164" t="s">
        <v>169</v>
      </c>
      <c r="F172" s="165" t="s">
        <v>170</v>
      </c>
      <c r="G172" s="166" t="s">
        <v>129</v>
      </c>
      <c r="H172" s="167">
        <v>31.311</v>
      </c>
      <c r="I172" s="168"/>
      <c r="J172" s="169">
        <f>ROUND(I172*H172,2)</f>
        <v>0</v>
      </c>
      <c r="K172" s="170"/>
      <c r="L172" s="171"/>
      <c r="M172" s="172" t="s">
        <v>1</v>
      </c>
      <c r="N172" s="173" t="s">
        <v>40</v>
      </c>
      <c r="P172" s="138">
        <f>O172*H172</f>
        <v>0</v>
      </c>
      <c r="Q172" s="138">
        <v>8.4999999999999995E-4</v>
      </c>
      <c r="R172" s="138">
        <f>Q172*H172</f>
        <v>2.6614349999999998E-2</v>
      </c>
      <c r="S172" s="138">
        <v>0</v>
      </c>
      <c r="T172" s="139">
        <f>S172*H172</f>
        <v>0</v>
      </c>
      <c r="AR172" s="140" t="s">
        <v>148</v>
      </c>
      <c r="AT172" s="140" t="s">
        <v>145</v>
      </c>
      <c r="AU172" s="140" t="s">
        <v>85</v>
      </c>
      <c r="AY172" s="16" t="s">
        <v>123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83</v>
      </c>
      <c r="BK172" s="141">
        <f>ROUND(I172*H172,2)</f>
        <v>0</v>
      </c>
      <c r="BL172" s="16" t="s">
        <v>130</v>
      </c>
      <c r="BM172" s="140" t="s">
        <v>171</v>
      </c>
    </row>
    <row r="173" spans="2:65" s="13" customFormat="1">
      <c r="B173" s="149"/>
      <c r="D173" s="143" t="s">
        <v>132</v>
      </c>
      <c r="F173" s="151" t="s">
        <v>172</v>
      </c>
      <c r="H173" s="152">
        <v>31.311</v>
      </c>
      <c r="I173" s="153"/>
      <c r="L173" s="149"/>
      <c r="M173" s="154"/>
      <c r="T173" s="155"/>
      <c r="AT173" s="150" t="s">
        <v>132</v>
      </c>
      <c r="AU173" s="150" t="s">
        <v>85</v>
      </c>
      <c r="AV173" s="13" t="s">
        <v>85</v>
      </c>
      <c r="AW173" s="13" t="s">
        <v>4</v>
      </c>
      <c r="AX173" s="13" t="s">
        <v>83</v>
      </c>
      <c r="AY173" s="150" t="s">
        <v>123</v>
      </c>
    </row>
    <row r="174" spans="2:65" s="1" customFormat="1" ht="24.2" customHeight="1">
      <c r="B174" s="31"/>
      <c r="C174" s="128" t="s">
        <v>173</v>
      </c>
      <c r="D174" s="128" t="s">
        <v>126</v>
      </c>
      <c r="E174" s="129" t="s">
        <v>174</v>
      </c>
      <c r="F174" s="130" t="s">
        <v>175</v>
      </c>
      <c r="G174" s="131" t="s">
        <v>129</v>
      </c>
      <c r="H174" s="132">
        <v>29.82</v>
      </c>
      <c r="I174" s="133"/>
      <c r="J174" s="134">
        <f>ROUND(I174*H174,2)</f>
        <v>0</v>
      </c>
      <c r="K174" s="135"/>
      <c r="L174" s="31"/>
      <c r="M174" s="136" t="s">
        <v>1</v>
      </c>
      <c r="N174" s="137" t="s">
        <v>40</v>
      </c>
      <c r="P174" s="138">
        <f>O174*H174</f>
        <v>0</v>
      </c>
      <c r="Q174" s="138">
        <v>2.8500000000000001E-3</v>
      </c>
      <c r="R174" s="138">
        <f>Q174*H174</f>
        <v>8.4987000000000007E-2</v>
      </c>
      <c r="S174" s="138">
        <v>0</v>
      </c>
      <c r="T174" s="139">
        <f>S174*H174</f>
        <v>0</v>
      </c>
      <c r="AR174" s="140" t="s">
        <v>130</v>
      </c>
      <c r="AT174" s="140" t="s">
        <v>126</v>
      </c>
      <c r="AU174" s="140" t="s">
        <v>85</v>
      </c>
      <c r="AY174" s="16" t="s">
        <v>123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83</v>
      </c>
      <c r="BK174" s="141">
        <f>ROUND(I174*H174,2)</f>
        <v>0</v>
      </c>
      <c r="BL174" s="16" t="s">
        <v>130</v>
      </c>
      <c r="BM174" s="140" t="s">
        <v>176</v>
      </c>
    </row>
    <row r="175" spans="2:65" s="12" customFormat="1">
      <c r="B175" s="142"/>
      <c r="D175" s="143" t="s">
        <v>132</v>
      </c>
      <c r="E175" s="144" t="s">
        <v>1</v>
      </c>
      <c r="F175" s="145" t="s">
        <v>133</v>
      </c>
      <c r="H175" s="144" t="s">
        <v>1</v>
      </c>
      <c r="I175" s="146"/>
      <c r="L175" s="142"/>
      <c r="M175" s="147"/>
      <c r="T175" s="148"/>
      <c r="AT175" s="144" t="s">
        <v>132</v>
      </c>
      <c r="AU175" s="144" t="s">
        <v>85</v>
      </c>
      <c r="AV175" s="12" t="s">
        <v>83</v>
      </c>
      <c r="AW175" s="12" t="s">
        <v>32</v>
      </c>
      <c r="AX175" s="12" t="s">
        <v>75</v>
      </c>
      <c r="AY175" s="144" t="s">
        <v>123</v>
      </c>
    </row>
    <row r="176" spans="2:65" s="13" customFormat="1">
      <c r="B176" s="149"/>
      <c r="D176" s="143" t="s">
        <v>132</v>
      </c>
      <c r="E176" s="150" t="s">
        <v>1</v>
      </c>
      <c r="F176" s="151" t="s">
        <v>163</v>
      </c>
      <c r="H176" s="152">
        <v>17.82</v>
      </c>
      <c r="I176" s="153"/>
      <c r="L176" s="149"/>
      <c r="M176" s="154"/>
      <c r="T176" s="155"/>
      <c r="AT176" s="150" t="s">
        <v>132</v>
      </c>
      <c r="AU176" s="150" t="s">
        <v>85</v>
      </c>
      <c r="AV176" s="13" t="s">
        <v>85</v>
      </c>
      <c r="AW176" s="13" t="s">
        <v>32</v>
      </c>
      <c r="AX176" s="13" t="s">
        <v>75</v>
      </c>
      <c r="AY176" s="150" t="s">
        <v>123</v>
      </c>
    </row>
    <row r="177" spans="2:65" s="12" customFormat="1">
      <c r="B177" s="142"/>
      <c r="D177" s="143" t="s">
        <v>132</v>
      </c>
      <c r="E177" s="144" t="s">
        <v>1</v>
      </c>
      <c r="F177" s="145" t="s">
        <v>135</v>
      </c>
      <c r="H177" s="144" t="s">
        <v>1</v>
      </c>
      <c r="I177" s="146"/>
      <c r="L177" s="142"/>
      <c r="M177" s="147"/>
      <c r="T177" s="148"/>
      <c r="AT177" s="144" t="s">
        <v>132</v>
      </c>
      <c r="AU177" s="144" t="s">
        <v>85</v>
      </c>
      <c r="AV177" s="12" t="s">
        <v>83</v>
      </c>
      <c r="AW177" s="12" t="s">
        <v>32</v>
      </c>
      <c r="AX177" s="12" t="s">
        <v>75</v>
      </c>
      <c r="AY177" s="144" t="s">
        <v>123</v>
      </c>
    </row>
    <row r="178" spans="2:65" s="13" customFormat="1">
      <c r="B178" s="149"/>
      <c r="D178" s="143" t="s">
        <v>132</v>
      </c>
      <c r="E178" s="150" t="s">
        <v>1</v>
      </c>
      <c r="F178" s="151" t="s">
        <v>164</v>
      </c>
      <c r="H178" s="152">
        <v>12</v>
      </c>
      <c r="I178" s="153"/>
      <c r="L178" s="149"/>
      <c r="M178" s="154"/>
      <c r="T178" s="155"/>
      <c r="AT178" s="150" t="s">
        <v>132</v>
      </c>
      <c r="AU178" s="150" t="s">
        <v>85</v>
      </c>
      <c r="AV178" s="13" t="s">
        <v>85</v>
      </c>
      <c r="AW178" s="13" t="s">
        <v>32</v>
      </c>
      <c r="AX178" s="13" t="s">
        <v>75</v>
      </c>
      <c r="AY178" s="150" t="s">
        <v>123</v>
      </c>
    </row>
    <row r="179" spans="2:65" s="14" customFormat="1">
      <c r="B179" s="156"/>
      <c r="D179" s="143" t="s">
        <v>132</v>
      </c>
      <c r="E179" s="157" t="s">
        <v>1</v>
      </c>
      <c r="F179" s="158" t="s">
        <v>137</v>
      </c>
      <c r="H179" s="159">
        <v>29.82</v>
      </c>
      <c r="I179" s="160"/>
      <c r="L179" s="156"/>
      <c r="M179" s="161"/>
      <c r="T179" s="162"/>
      <c r="AT179" s="157" t="s">
        <v>132</v>
      </c>
      <c r="AU179" s="157" t="s">
        <v>85</v>
      </c>
      <c r="AV179" s="14" t="s">
        <v>130</v>
      </c>
      <c r="AW179" s="14" t="s">
        <v>32</v>
      </c>
      <c r="AX179" s="14" t="s">
        <v>83</v>
      </c>
      <c r="AY179" s="157" t="s">
        <v>123</v>
      </c>
    </row>
    <row r="180" spans="2:65" s="1" customFormat="1" ht="37.9" customHeight="1">
      <c r="B180" s="31"/>
      <c r="C180" s="128" t="s">
        <v>177</v>
      </c>
      <c r="D180" s="128" t="s">
        <v>126</v>
      </c>
      <c r="E180" s="129" t="s">
        <v>178</v>
      </c>
      <c r="F180" s="130" t="s">
        <v>179</v>
      </c>
      <c r="G180" s="131" t="s">
        <v>157</v>
      </c>
      <c r="H180" s="132">
        <v>4</v>
      </c>
      <c r="I180" s="133"/>
      <c r="J180" s="134">
        <f>ROUND(I180*H180,2)</f>
        <v>0</v>
      </c>
      <c r="K180" s="135"/>
      <c r="L180" s="31"/>
      <c r="M180" s="136" t="s">
        <v>1</v>
      </c>
      <c r="N180" s="137" t="s">
        <v>40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130</v>
      </c>
      <c r="AT180" s="140" t="s">
        <v>126</v>
      </c>
      <c r="AU180" s="140" t="s">
        <v>85</v>
      </c>
      <c r="AY180" s="16" t="s">
        <v>123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83</v>
      </c>
      <c r="BK180" s="141">
        <f>ROUND(I180*H180,2)</f>
        <v>0</v>
      </c>
      <c r="BL180" s="16" t="s">
        <v>130</v>
      </c>
      <c r="BM180" s="140" t="s">
        <v>180</v>
      </c>
    </row>
    <row r="181" spans="2:65" s="1" customFormat="1" ht="16.5" customHeight="1">
      <c r="B181" s="31"/>
      <c r="C181" s="128" t="s">
        <v>181</v>
      </c>
      <c r="D181" s="128" t="s">
        <v>126</v>
      </c>
      <c r="E181" s="129" t="s">
        <v>182</v>
      </c>
      <c r="F181" s="130" t="s">
        <v>183</v>
      </c>
      <c r="G181" s="131" t="s">
        <v>129</v>
      </c>
      <c r="H181" s="132">
        <v>300</v>
      </c>
      <c r="I181" s="133"/>
      <c r="J181" s="134">
        <f>ROUND(I181*H181,2)</f>
        <v>0</v>
      </c>
      <c r="K181" s="135"/>
      <c r="L181" s="31"/>
      <c r="M181" s="136" t="s">
        <v>1</v>
      </c>
      <c r="N181" s="137" t="s">
        <v>40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130</v>
      </c>
      <c r="AT181" s="140" t="s">
        <v>126</v>
      </c>
      <c r="AU181" s="140" t="s">
        <v>85</v>
      </c>
      <c r="AY181" s="16" t="s">
        <v>123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83</v>
      </c>
      <c r="BK181" s="141">
        <f>ROUND(I181*H181,2)</f>
        <v>0</v>
      </c>
      <c r="BL181" s="16" t="s">
        <v>130</v>
      </c>
      <c r="BM181" s="140" t="s">
        <v>184</v>
      </c>
    </row>
    <row r="182" spans="2:65" s="1" customFormat="1" ht="16.5" customHeight="1">
      <c r="B182" s="31"/>
      <c r="C182" s="128" t="s">
        <v>185</v>
      </c>
      <c r="D182" s="128" t="s">
        <v>126</v>
      </c>
      <c r="E182" s="129" t="s">
        <v>186</v>
      </c>
      <c r="F182" s="130" t="s">
        <v>187</v>
      </c>
      <c r="G182" s="131" t="s">
        <v>129</v>
      </c>
      <c r="H182" s="132">
        <v>29.82</v>
      </c>
      <c r="I182" s="133"/>
      <c r="J182" s="134">
        <f>ROUND(I182*H182,2)</f>
        <v>0</v>
      </c>
      <c r="K182" s="135"/>
      <c r="L182" s="31"/>
      <c r="M182" s="136" t="s">
        <v>1</v>
      </c>
      <c r="N182" s="137" t="s">
        <v>40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130</v>
      </c>
      <c r="AT182" s="140" t="s">
        <v>126</v>
      </c>
      <c r="AU182" s="140" t="s">
        <v>85</v>
      </c>
      <c r="AY182" s="16" t="s">
        <v>123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83</v>
      </c>
      <c r="BK182" s="141">
        <f>ROUND(I182*H182,2)</f>
        <v>0</v>
      </c>
      <c r="BL182" s="16" t="s">
        <v>130</v>
      </c>
      <c r="BM182" s="140" t="s">
        <v>188</v>
      </c>
    </row>
    <row r="183" spans="2:65" s="12" customFormat="1">
      <c r="B183" s="142"/>
      <c r="D183" s="143" t="s">
        <v>132</v>
      </c>
      <c r="E183" s="144" t="s">
        <v>1</v>
      </c>
      <c r="F183" s="145" t="s">
        <v>133</v>
      </c>
      <c r="H183" s="144" t="s">
        <v>1</v>
      </c>
      <c r="I183" s="146"/>
      <c r="L183" s="142"/>
      <c r="M183" s="147"/>
      <c r="T183" s="148"/>
      <c r="AT183" s="144" t="s">
        <v>132</v>
      </c>
      <c r="AU183" s="144" t="s">
        <v>85</v>
      </c>
      <c r="AV183" s="12" t="s">
        <v>83</v>
      </c>
      <c r="AW183" s="12" t="s">
        <v>32</v>
      </c>
      <c r="AX183" s="12" t="s">
        <v>75</v>
      </c>
      <c r="AY183" s="144" t="s">
        <v>123</v>
      </c>
    </row>
    <row r="184" spans="2:65" s="13" customFormat="1">
      <c r="B184" s="149"/>
      <c r="D184" s="143" t="s">
        <v>132</v>
      </c>
      <c r="E184" s="150" t="s">
        <v>1</v>
      </c>
      <c r="F184" s="151" t="s">
        <v>163</v>
      </c>
      <c r="H184" s="152">
        <v>17.82</v>
      </c>
      <c r="I184" s="153"/>
      <c r="L184" s="149"/>
      <c r="M184" s="154"/>
      <c r="T184" s="155"/>
      <c r="AT184" s="150" t="s">
        <v>132</v>
      </c>
      <c r="AU184" s="150" t="s">
        <v>85</v>
      </c>
      <c r="AV184" s="13" t="s">
        <v>85</v>
      </c>
      <c r="AW184" s="13" t="s">
        <v>32</v>
      </c>
      <c r="AX184" s="13" t="s">
        <v>75</v>
      </c>
      <c r="AY184" s="150" t="s">
        <v>123</v>
      </c>
    </row>
    <row r="185" spans="2:65" s="12" customFormat="1">
      <c r="B185" s="142"/>
      <c r="D185" s="143" t="s">
        <v>132</v>
      </c>
      <c r="E185" s="144" t="s">
        <v>1</v>
      </c>
      <c r="F185" s="145" t="s">
        <v>135</v>
      </c>
      <c r="H185" s="144" t="s">
        <v>1</v>
      </c>
      <c r="I185" s="146"/>
      <c r="L185" s="142"/>
      <c r="M185" s="147"/>
      <c r="T185" s="148"/>
      <c r="AT185" s="144" t="s">
        <v>132</v>
      </c>
      <c r="AU185" s="144" t="s">
        <v>85</v>
      </c>
      <c r="AV185" s="12" t="s">
        <v>83</v>
      </c>
      <c r="AW185" s="12" t="s">
        <v>32</v>
      </c>
      <c r="AX185" s="12" t="s">
        <v>75</v>
      </c>
      <c r="AY185" s="144" t="s">
        <v>123</v>
      </c>
    </row>
    <row r="186" spans="2:65" s="13" customFormat="1">
      <c r="B186" s="149"/>
      <c r="D186" s="143" t="s">
        <v>132</v>
      </c>
      <c r="E186" s="150" t="s">
        <v>1</v>
      </c>
      <c r="F186" s="151" t="s">
        <v>164</v>
      </c>
      <c r="H186" s="152">
        <v>12</v>
      </c>
      <c r="I186" s="153"/>
      <c r="L186" s="149"/>
      <c r="M186" s="154"/>
      <c r="T186" s="155"/>
      <c r="AT186" s="150" t="s">
        <v>132</v>
      </c>
      <c r="AU186" s="150" t="s">
        <v>85</v>
      </c>
      <c r="AV186" s="13" t="s">
        <v>85</v>
      </c>
      <c r="AW186" s="13" t="s">
        <v>32</v>
      </c>
      <c r="AX186" s="13" t="s">
        <v>75</v>
      </c>
      <c r="AY186" s="150" t="s">
        <v>123</v>
      </c>
    </row>
    <row r="187" spans="2:65" s="14" customFormat="1">
      <c r="B187" s="156"/>
      <c r="D187" s="143" t="s">
        <v>132</v>
      </c>
      <c r="E187" s="157" t="s">
        <v>1</v>
      </c>
      <c r="F187" s="158" t="s">
        <v>137</v>
      </c>
      <c r="H187" s="159">
        <v>29.82</v>
      </c>
      <c r="I187" s="160"/>
      <c r="L187" s="156"/>
      <c r="M187" s="161"/>
      <c r="T187" s="162"/>
      <c r="AT187" s="157" t="s">
        <v>132</v>
      </c>
      <c r="AU187" s="157" t="s">
        <v>85</v>
      </c>
      <c r="AV187" s="14" t="s">
        <v>130</v>
      </c>
      <c r="AW187" s="14" t="s">
        <v>32</v>
      </c>
      <c r="AX187" s="14" t="s">
        <v>83</v>
      </c>
      <c r="AY187" s="157" t="s">
        <v>123</v>
      </c>
    </row>
    <row r="188" spans="2:65" s="11" customFormat="1" ht="22.9" customHeight="1">
      <c r="B188" s="116"/>
      <c r="D188" s="117" t="s">
        <v>74</v>
      </c>
      <c r="E188" s="126" t="s">
        <v>168</v>
      </c>
      <c r="F188" s="126" t="s">
        <v>189</v>
      </c>
      <c r="I188" s="119"/>
      <c r="J188" s="127">
        <f>BK188</f>
        <v>0</v>
      </c>
      <c r="L188" s="116"/>
      <c r="M188" s="121"/>
      <c r="P188" s="122">
        <f>SUM(P189:P207)</f>
        <v>0</v>
      </c>
      <c r="R188" s="122">
        <f>SUM(R189:R207)</f>
        <v>5.2500000000000003E-3</v>
      </c>
      <c r="T188" s="123">
        <f>SUM(T189:T207)</f>
        <v>0</v>
      </c>
      <c r="AR188" s="117" t="s">
        <v>83</v>
      </c>
      <c r="AT188" s="124" t="s">
        <v>74</v>
      </c>
      <c r="AU188" s="124" t="s">
        <v>83</v>
      </c>
      <c r="AY188" s="117" t="s">
        <v>123</v>
      </c>
      <c r="BK188" s="125">
        <f>SUM(BK189:BK207)</f>
        <v>0</v>
      </c>
    </row>
    <row r="189" spans="2:65" s="1" customFormat="1" ht="33" customHeight="1">
      <c r="B189" s="31"/>
      <c r="C189" s="128" t="s">
        <v>190</v>
      </c>
      <c r="D189" s="128" t="s">
        <v>126</v>
      </c>
      <c r="E189" s="129" t="s">
        <v>191</v>
      </c>
      <c r="F189" s="130" t="s">
        <v>192</v>
      </c>
      <c r="G189" s="131" t="s">
        <v>129</v>
      </c>
      <c r="H189" s="132">
        <v>512</v>
      </c>
      <c r="I189" s="133"/>
      <c r="J189" s="134">
        <f>ROUND(I189*H189,2)</f>
        <v>0</v>
      </c>
      <c r="K189" s="135"/>
      <c r="L189" s="31"/>
      <c r="M189" s="136" t="s">
        <v>1</v>
      </c>
      <c r="N189" s="137" t="s">
        <v>40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130</v>
      </c>
      <c r="AT189" s="140" t="s">
        <v>126</v>
      </c>
      <c r="AU189" s="140" t="s">
        <v>85</v>
      </c>
      <c r="AY189" s="16" t="s">
        <v>123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83</v>
      </c>
      <c r="BK189" s="141">
        <f>ROUND(I189*H189,2)</f>
        <v>0</v>
      </c>
      <c r="BL189" s="16" t="s">
        <v>130</v>
      </c>
      <c r="BM189" s="140" t="s">
        <v>193</v>
      </c>
    </row>
    <row r="190" spans="2:65" s="13" customFormat="1">
      <c r="B190" s="149"/>
      <c r="D190" s="143" t="s">
        <v>132</v>
      </c>
      <c r="E190" s="150" t="s">
        <v>1</v>
      </c>
      <c r="F190" s="151" t="s">
        <v>194</v>
      </c>
      <c r="H190" s="152">
        <v>512</v>
      </c>
      <c r="I190" s="153"/>
      <c r="L190" s="149"/>
      <c r="M190" s="154"/>
      <c r="T190" s="155"/>
      <c r="AT190" s="150" t="s">
        <v>132</v>
      </c>
      <c r="AU190" s="150" t="s">
        <v>85</v>
      </c>
      <c r="AV190" s="13" t="s">
        <v>85</v>
      </c>
      <c r="AW190" s="13" t="s">
        <v>32</v>
      </c>
      <c r="AX190" s="13" t="s">
        <v>83</v>
      </c>
      <c r="AY190" s="150" t="s">
        <v>123</v>
      </c>
    </row>
    <row r="191" spans="2:65" s="1" customFormat="1" ht="33" customHeight="1">
      <c r="B191" s="31"/>
      <c r="C191" s="128" t="s">
        <v>8</v>
      </c>
      <c r="D191" s="128" t="s">
        <v>126</v>
      </c>
      <c r="E191" s="129" t="s">
        <v>195</v>
      </c>
      <c r="F191" s="130" t="s">
        <v>196</v>
      </c>
      <c r="G191" s="131" t="s">
        <v>129</v>
      </c>
      <c r="H191" s="132">
        <v>15360</v>
      </c>
      <c r="I191" s="133"/>
      <c r="J191" s="134">
        <f>ROUND(I191*H191,2)</f>
        <v>0</v>
      </c>
      <c r="K191" s="135"/>
      <c r="L191" s="31"/>
      <c r="M191" s="136" t="s">
        <v>1</v>
      </c>
      <c r="N191" s="137" t="s">
        <v>40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130</v>
      </c>
      <c r="AT191" s="140" t="s">
        <v>126</v>
      </c>
      <c r="AU191" s="140" t="s">
        <v>85</v>
      </c>
      <c r="AY191" s="16" t="s">
        <v>123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83</v>
      </c>
      <c r="BK191" s="141">
        <f>ROUND(I191*H191,2)</f>
        <v>0</v>
      </c>
      <c r="BL191" s="16" t="s">
        <v>130</v>
      </c>
      <c r="BM191" s="140" t="s">
        <v>197</v>
      </c>
    </row>
    <row r="192" spans="2:65" s="13" customFormat="1">
      <c r="B192" s="149"/>
      <c r="D192" s="143" t="s">
        <v>132</v>
      </c>
      <c r="E192" s="150" t="s">
        <v>1</v>
      </c>
      <c r="F192" s="151" t="s">
        <v>198</v>
      </c>
      <c r="H192" s="152">
        <v>15360</v>
      </c>
      <c r="I192" s="153"/>
      <c r="L192" s="149"/>
      <c r="M192" s="154"/>
      <c r="T192" s="155"/>
      <c r="AT192" s="150" t="s">
        <v>132</v>
      </c>
      <c r="AU192" s="150" t="s">
        <v>85</v>
      </c>
      <c r="AV192" s="13" t="s">
        <v>85</v>
      </c>
      <c r="AW192" s="13" t="s">
        <v>32</v>
      </c>
      <c r="AX192" s="13" t="s">
        <v>83</v>
      </c>
      <c r="AY192" s="150" t="s">
        <v>123</v>
      </c>
    </row>
    <row r="193" spans="2:65" s="1" customFormat="1" ht="33" customHeight="1">
      <c r="B193" s="31"/>
      <c r="C193" s="128" t="s">
        <v>199</v>
      </c>
      <c r="D193" s="128" t="s">
        <v>126</v>
      </c>
      <c r="E193" s="129" t="s">
        <v>200</v>
      </c>
      <c r="F193" s="130" t="s">
        <v>201</v>
      </c>
      <c r="G193" s="131" t="s">
        <v>129</v>
      </c>
      <c r="H193" s="132">
        <v>512</v>
      </c>
      <c r="I193" s="133"/>
      <c r="J193" s="134">
        <f>ROUND(I193*H193,2)</f>
        <v>0</v>
      </c>
      <c r="K193" s="135"/>
      <c r="L193" s="31"/>
      <c r="M193" s="136" t="s">
        <v>1</v>
      </c>
      <c r="N193" s="137" t="s">
        <v>40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130</v>
      </c>
      <c r="AT193" s="140" t="s">
        <v>126</v>
      </c>
      <c r="AU193" s="140" t="s">
        <v>85</v>
      </c>
      <c r="AY193" s="16" t="s">
        <v>123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83</v>
      </c>
      <c r="BK193" s="141">
        <f>ROUND(I193*H193,2)</f>
        <v>0</v>
      </c>
      <c r="BL193" s="16" t="s">
        <v>130</v>
      </c>
      <c r="BM193" s="140" t="s">
        <v>202</v>
      </c>
    </row>
    <row r="194" spans="2:65" s="13" customFormat="1">
      <c r="B194" s="149"/>
      <c r="D194" s="143" t="s">
        <v>132</v>
      </c>
      <c r="E194" s="150" t="s">
        <v>1</v>
      </c>
      <c r="F194" s="151" t="s">
        <v>194</v>
      </c>
      <c r="H194" s="152">
        <v>512</v>
      </c>
      <c r="I194" s="153"/>
      <c r="L194" s="149"/>
      <c r="M194" s="154"/>
      <c r="T194" s="155"/>
      <c r="AT194" s="150" t="s">
        <v>132</v>
      </c>
      <c r="AU194" s="150" t="s">
        <v>85</v>
      </c>
      <c r="AV194" s="13" t="s">
        <v>85</v>
      </c>
      <c r="AW194" s="13" t="s">
        <v>32</v>
      </c>
      <c r="AX194" s="13" t="s">
        <v>83</v>
      </c>
      <c r="AY194" s="150" t="s">
        <v>123</v>
      </c>
    </row>
    <row r="195" spans="2:65" s="1" customFormat="1" ht="33" customHeight="1">
      <c r="B195" s="31"/>
      <c r="C195" s="128" t="s">
        <v>203</v>
      </c>
      <c r="D195" s="128" t="s">
        <v>126</v>
      </c>
      <c r="E195" s="129" t="s">
        <v>204</v>
      </c>
      <c r="F195" s="130" t="s">
        <v>205</v>
      </c>
      <c r="G195" s="131" t="s">
        <v>206</v>
      </c>
      <c r="H195" s="132">
        <v>154</v>
      </c>
      <c r="I195" s="133"/>
      <c r="J195" s="134">
        <f>ROUND(I195*H195,2)</f>
        <v>0</v>
      </c>
      <c r="K195" s="135"/>
      <c r="L195" s="31"/>
      <c r="M195" s="136" t="s">
        <v>1</v>
      </c>
      <c r="N195" s="137" t="s">
        <v>40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130</v>
      </c>
      <c r="AT195" s="140" t="s">
        <v>126</v>
      </c>
      <c r="AU195" s="140" t="s">
        <v>85</v>
      </c>
      <c r="AY195" s="16" t="s">
        <v>123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83</v>
      </c>
      <c r="BK195" s="141">
        <f>ROUND(I195*H195,2)</f>
        <v>0</v>
      </c>
      <c r="BL195" s="16" t="s">
        <v>130</v>
      </c>
      <c r="BM195" s="140" t="s">
        <v>207</v>
      </c>
    </row>
    <row r="196" spans="2:65" s="1" customFormat="1" ht="33" customHeight="1">
      <c r="B196" s="31"/>
      <c r="C196" s="128" t="s">
        <v>208</v>
      </c>
      <c r="D196" s="128" t="s">
        <v>126</v>
      </c>
      <c r="E196" s="129" t="s">
        <v>209</v>
      </c>
      <c r="F196" s="130" t="s">
        <v>210</v>
      </c>
      <c r="G196" s="131" t="s">
        <v>206</v>
      </c>
      <c r="H196" s="132">
        <v>4620</v>
      </c>
      <c r="I196" s="133"/>
      <c r="J196" s="134">
        <f>ROUND(I196*H196,2)</f>
        <v>0</v>
      </c>
      <c r="K196" s="135"/>
      <c r="L196" s="31"/>
      <c r="M196" s="136" t="s">
        <v>1</v>
      </c>
      <c r="N196" s="137" t="s">
        <v>40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130</v>
      </c>
      <c r="AT196" s="140" t="s">
        <v>126</v>
      </c>
      <c r="AU196" s="140" t="s">
        <v>85</v>
      </c>
      <c r="AY196" s="16" t="s">
        <v>123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83</v>
      </c>
      <c r="BK196" s="141">
        <f>ROUND(I196*H196,2)</f>
        <v>0</v>
      </c>
      <c r="BL196" s="16" t="s">
        <v>130</v>
      </c>
      <c r="BM196" s="140" t="s">
        <v>211</v>
      </c>
    </row>
    <row r="197" spans="2:65" s="13" customFormat="1">
      <c r="B197" s="149"/>
      <c r="D197" s="143" t="s">
        <v>132</v>
      </c>
      <c r="E197" s="150" t="s">
        <v>1</v>
      </c>
      <c r="F197" s="151" t="s">
        <v>212</v>
      </c>
      <c r="H197" s="152">
        <v>4620</v>
      </c>
      <c r="I197" s="153"/>
      <c r="L197" s="149"/>
      <c r="M197" s="154"/>
      <c r="T197" s="155"/>
      <c r="AT197" s="150" t="s">
        <v>132</v>
      </c>
      <c r="AU197" s="150" t="s">
        <v>85</v>
      </c>
      <c r="AV197" s="13" t="s">
        <v>85</v>
      </c>
      <c r="AW197" s="13" t="s">
        <v>32</v>
      </c>
      <c r="AX197" s="13" t="s">
        <v>83</v>
      </c>
      <c r="AY197" s="150" t="s">
        <v>123</v>
      </c>
    </row>
    <row r="198" spans="2:65" s="1" customFormat="1" ht="33" customHeight="1">
      <c r="B198" s="31"/>
      <c r="C198" s="128" t="s">
        <v>213</v>
      </c>
      <c r="D198" s="128" t="s">
        <v>126</v>
      </c>
      <c r="E198" s="129" t="s">
        <v>214</v>
      </c>
      <c r="F198" s="130" t="s">
        <v>215</v>
      </c>
      <c r="G198" s="131" t="s">
        <v>206</v>
      </c>
      <c r="H198" s="132">
        <v>154</v>
      </c>
      <c r="I198" s="133"/>
      <c r="J198" s="134">
        <f>ROUND(I198*H198,2)</f>
        <v>0</v>
      </c>
      <c r="K198" s="135"/>
      <c r="L198" s="31"/>
      <c r="M198" s="136" t="s">
        <v>1</v>
      </c>
      <c r="N198" s="137" t="s">
        <v>40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130</v>
      </c>
      <c r="AT198" s="140" t="s">
        <v>126</v>
      </c>
      <c r="AU198" s="140" t="s">
        <v>85</v>
      </c>
      <c r="AY198" s="16" t="s">
        <v>123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6" t="s">
        <v>83</v>
      </c>
      <c r="BK198" s="141">
        <f>ROUND(I198*H198,2)</f>
        <v>0</v>
      </c>
      <c r="BL198" s="16" t="s">
        <v>130</v>
      </c>
      <c r="BM198" s="140" t="s">
        <v>216</v>
      </c>
    </row>
    <row r="199" spans="2:65" s="1" customFormat="1" ht="16.5" customHeight="1">
      <c r="B199" s="31"/>
      <c r="C199" s="128" t="s">
        <v>217</v>
      </c>
      <c r="D199" s="128" t="s">
        <v>126</v>
      </c>
      <c r="E199" s="129" t="s">
        <v>218</v>
      </c>
      <c r="F199" s="130" t="s">
        <v>219</v>
      </c>
      <c r="G199" s="131" t="s">
        <v>206</v>
      </c>
      <c r="H199" s="132">
        <v>4</v>
      </c>
      <c r="I199" s="133"/>
      <c r="J199" s="134">
        <f>ROUND(I199*H199,2)</f>
        <v>0</v>
      </c>
      <c r="K199" s="135"/>
      <c r="L199" s="31"/>
      <c r="M199" s="136" t="s">
        <v>1</v>
      </c>
      <c r="N199" s="137" t="s">
        <v>40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130</v>
      </c>
      <c r="AT199" s="140" t="s">
        <v>126</v>
      </c>
      <c r="AU199" s="140" t="s">
        <v>85</v>
      </c>
      <c r="AY199" s="16" t="s">
        <v>123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83</v>
      </c>
      <c r="BK199" s="141">
        <f>ROUND(I199*H199,2)</f>
        <v>0</v>
      </c>
      <c r="BL199" s="16" t="s">
        <v>130</v>
      </c>
      <c r="BM199" s="140" t="s">
        <v>220</v>
      </c>
    </row>
    <row r="200" spans="2:65" s="1" customFormat="1" ht="24.2" customHeight="1">
      <c r="B200" s="31"/>
      <c r="C200" s="128" t="s">
        <v>7</v>
      </c>
      <c r="D200" s="128" t="s">
        <v>126</v>
      </c>
      <c r="E200" s="129" t="s">
        <v>221</v>
      </c>
      <c r="F200" s="130" t="s">
        <v>222</v>
      </c>
      <c r="G200" s="131" t="s">
        <v>206</v>
      </c>
      <c r="H200" s="132">
        <v>120</v>
      </c>
      <c r="I200" s="133"/>
      <c r="J200" s="134">
        <f>ROUND(I200*H200,2)</f>
        <v>0</v>
      </c>
      <c r="K200" s="135"/>
      <c r="L200" s="31"/>
      <c r="M200" s="136" t="s">
        <v>1</v>
      </c>
      <c r="N200" s="137" t="s">
        <v>40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130</v>
      </c>
      <c r="AT200" s="140" t="s">
        <v>126</v>
      </c>
      <c r="AU200" s="140" t="s">
        <v>85</v>
      </c>
      <c r="AY200" s="16" t="s">
        <v>123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83</v>
      </c>
      <c r="BK200" s="141">
        <f>ROUND(I200*H200,2)</f>
        <v>0</v>
      </c>
      <c r="BL200" s="16" t="s">
        <v>130</v>
      </c>
      <c r="BM200" s="140" t="s">
        <v>223</v>
      </c>
    </row>
    <row r="201" spans="2:65" s="13" customFormat="1">
      <c r="B201" s="149"/>
      <c r="D201" s="143" t="s">
        <v>132</v>
      </c>
      <c r="E201" s="150" t="s">
        <v>1</v>
      </c>
      <c r="F201" s="151" t="s">
        <v>224</v>
      </c>
      <c r="H201" s="152">
        <v>120</v>
      </c>
      <c r="I201" s="153"/>
      <c r="L201" s="149"/>
      <c r="M201" s="154"/>
      <c r="T201" s="155"/>
      <c r="AT201" s="150" t="s">
        <v>132</v>
      </c>
      <c r="AU201" s="150" t="s">
        <v>85</v>
      </c>
      <c r="AV201" s="13" t="s">
        <v>85</v>
      </c>
      <c r="AW201" s="13" t="s">
        <v>32</v>
      </c>
      <c r="AX201" s="13" t="s">
        <v>83</v>
      </c>
      <c r="AY201" s="150" t="s">
        <v>123</v>
      </c>
    </row>
    <row r="202" spans="2:65" s="1" customFormat="1" ht="16.5" customHeight="1">
      <c r="B202" s="31"/>
      <c r="C202" s="128" t="s">
        <v>225</v>
      </c>
      <c r="D202" s="128" t="s">
        <v>126</v>
      </c>
      <c r="E202" s="129" t="s">
        <v>226</v>
      </c>
      <c r="F202" s="130" t="s">
        <v>227</v>
      </c>
      <c r="G202" s="131" t="s">
        <v>206</v>
      </c>
      <c r="H202" s="132">
        <v>4</v>
      </c>
      <c r="I202" s="133"/>
      <c r="J202" s="134">
        <f>ROUND(I202*H202,2)</f>
        <v>0</v>
      </c>
      <c r="K202" s="135"/>
      <c r="L202" s="31"/>
      <c r="M202" s="136" t="s">
        <v>1</v>
      </c>
      <c r="N202" s="137" t="s">
        <v>40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130</v>
      </c>
      <c r="AT202" s="140" t="s">
        <v>126</v>
      </c>
      <c r="AU202" s="140" t="s">
        <v>85</v>
      </c>
      <c r="AY202" s="16" t="s">
        <v>123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83</v>
      </c>
      <c r="BK202" s="141">
        <f>ROUND(I202*H202,2)</f>
        <v>0</v>
      </c>
      <c r="BL202" s="16" t="s">
        <v>130</v>
      </c>
      <c r="BM202" s="140" t="s">
        <v>228</v>
      </c>
    </row>
    <row r="203" spans="2:65" s="1" customFormat="1" ht="37.9" customHeight="1">
      <c r="B203" s="31"/>
      <c r="C203" s="128" t="s">
        <v>229</v>
      </c>
      <c r="D203" s="128" t="s">
        <v>126</v>
      </c>
      <c r="E203" s="129" t="s">
        <v>230</v>
      </c>
      <c r="F203" s="130" t="s">
        <v>231</v>
      </c>
      <c r="G203" s="131" t="s">
        <v>129</v>
      </c>
      <c r="H203" s="132">
        <v>25</v>
      </c>
      <c r="I203" s="133"/>
      <c r="J203" s="134">
        <f>ROUND(I203*H203,2)</f>
        <v>0</v>
      </c>
      <c r="K203" s="135"/>
      <c r="L203" s="31"/>
      <c r="M203" s="136" t="s">
        <v>1</v>
      </c>
      <c r="N203" s="137" t="s">
        <v>40</v>
      </c>
      <c r="P203" s="138">
        <f>O203*H203</f>
        <v>0</v>
      </c>
      <c r="Q203" s="138">
        <v>2.1000000000000001E-4</v>
      </c>
      <c r="R203" s="138">
        <f>Q203*H203</f>
        <v>5.2500000000000003E-3</v>
      </c>
      <c r="S203" s="138">
        <v>0</v>
      </c>
      <c r="T203" s="139">
        <f>S203*H203</f>
        <v>0</v>
      </c>
      <c r="AR203" s="140" t="s">
        <v>130</v>
      </c>
      <c r="AT203" s="140" t="s">
        <v>126</v>
      </c>
      <c r="AU203" s="140" t="s">
        <v>85</v>
      </c>
      <c r="AY203" s="16" t="s">
        <v>123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83</v>
      </c>
      <c r="BK203" s="141">
        <f>ROUND(I203*H203,2)</f>
        <v>0</v>
      </c>
      <c r="BL203" s="16" t="s">
        <v>130</v>
      </c>
      <c r="BM203" s="140" t="s">
        <v>232</v>
      </c>
    </row>
    <row r="204" spans="2:65" s="1" customFormat="1" ht="24.2" customHeight="1">
      <c r="B204" s="31"/>
      <c r="C204" s="128" t="s">
        <v>233</v>
      </c>
      <c r="D204" s="128" t="s">
        <v>126</v>
      </c>
      <c r="E204" s="129" t="s">
        <v>234</v>
      </c>
      <c r="F204" s="130" t="s">
        <v>235</v>
      </c>
      <c r="G204" s="131" t="s">
        <v>157</v>
      </c>
      <c r="H204" s="132">
        <v>1</v>
      </c>
      <c r="I204" s="133"/>
      <c r="J204" s="134">
        <f>ROUND(I204*H204,2)</f>
        <v>0</v>
      </c>
      <c r="K204" s="135"/>
      <c r="L204" s="31"/>
      <c r="M204" s="136" t="s">
        <v>1</v>
      </c>
      <c r="N204" s="137" t="s">
        <v>40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130</v>
      </c>
      <c r="AT204" s="140" t="s">
        <v>126</v>
      </c>
      <c r="AU204" s="140" t="s">
        <v>85</v>
      </c>
      <c r="AY204" s="16" t="s">
        <v>123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83</v>
      </c>
      <c r="BK204" s="141">
        <f>ROUND(I204*H204,2)</f>
        <v>0</v>
      </c>
      <c r="BL204" s="16" t="s">
        <v>130</v>
      </c>
      <c r="BM204" s="140" t="s">
        <v>236</v>
      </c>
    </row>
    <row r="205" spans="2:65" s="1" customFormat="1" ht="21.75" customHeight="1">
      <c r="B205" s="31"/>
      <c r="C205" s="128" t="s">
        <v>237</v>
      </c>
      <c r="D205" s="128" t="s">
        <v>126</v>
      </c>
      <c r="E205" s="129" t="s">
        <v>238</v>
      </c>
      <c r="F205" s="130" t="s">
        <v>239</v>
      </c>
      <c r="G205" s="131" t="s">
        <v>157</v>
      </c>
      <c r="H205" s="132">
        <v>5</v>
      </c>
      <c r="I205" s="133"/>
      <c r="J205" s="134">
        <f>ROUND(I205*H205,2)</f>
        <v>0</v>
      </c>
      <c r="K205" s="135"/>
      <c r="L205" s="31"/>
      <c r="M205" s="136" t="s">
        <v>1</v>
      </c>
      <c r="N205" s="137" t="s">
        <v>40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130</v>
      </c>
      <c r="AT205" s="140" t="s">
        <v>126</v>
      </c>
      <c r="AU205" s="140" t="s">
        <v>85</v>
      </c>
      <c r="AY205" s="16" t="s">
        <v>123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83</v>
      </c>
      <c r="BK205" s="141">
        <f>ROUND(I205*H205,2)</f>
        <v>0</v>
      </c>
      <c r="BL205" s="16" t="s">
        <v>130</v>
      </c>
      <c r="BM205" s="140" t="s">
        <v>240</v>
      </c>
    </row>
    <row r="206" spans="2:65" s="12" customFormat="1">
      <c r="B206" s="142"/>
      <c r="D206" s="143" t="s">
        <v>132</v>
      </c>
      <c r="E206" s="144" t="s">
        <v>1</v>
      </c>
      <c r="F206" s="145" t="s">
        <v>241</v>
      </c>
      <c r="H206" s="144" t="s">
        <v>1</v>
      </c>
      <c r="I206" s="146"/>
      <c r="L206" s="142"/>
      <c r="M206" s="147"/>
      <c r="T206" s="148"/>
      <c r="AT206" s="144" t="s">
        <v>132</v>
      </c>
      <c r="AU206" s="144" t="s">
        <v>85</v>
      </c>
      <c r="AV206" s="12" t="s">
        <v>83</v>
      </c>
      <c r="AW206" s="12" t="s">
        <v>32</v>
      </c>
      <c r="AX206" s="12" t="s">
        <v>75</v>
      </c>
      <c r="AY206" s="144" t="s">
        <v>123</v>
      </c>
    </row>
    <row r="207" spans="2:65" s="13" customFormat="1">
      <c r="B207" s="149"/>
      <c r="D207" s="143" t="s">
        <v>132</v>
      </c>
      <c r="E207" s="150" t="s">
        <v>1</v>
      </c>
      <c r="F207" s="151" t="s">
        <v>151</v>
      </c>
      <c r="H207" s="152">
        <v>5</v>
      </c>
      <c r="I207" s="153"/>
      <c r="L207" s="149"/>
      <c r="M207" s="154"/>
      <c r="T207" s="155"/>
      <c r="AT207" s="150" t="s">
        <v>132</v>
      </c>
      <c r="AU207" s="150" t="s">
        <v>85</v>
      </c>
      <c r="AV207" s="13" t="s">
        <v>85</v>
      </c>
      <c r="AW207" s="13" t="s">
        <v>32</v>
      </c>
      <c r="AX207" s="13" t="s">
        <v>83</v>
      </c>
      <c r="AY207" s="150" t="s">
        <v>123</v>
      </c>
    </row>
    <row r="208" spans="2:65" s="11" customFormat="1" ht="22.9" customHeight="1">
      <c r="B208" s="116"/>
      <c r="D208" s="117" t="s">
        <v>74</v>
      </c>
      <c r="E208" s="126" t="s">
        <v>242</v>
      </c>
      <c r="F208" s="126" t="s">
        <v>243</v>
      </c>
      <c r="I208" s="119"/>
      <c r="J208" s="127">
        <f>BK208</f>
        <v>0</v>
      </c>
      <c r="L208" s="116"/>
      <c r="M208" s="121"/>
      <c r="P208" s="122">
        <f>SUM(P209:P218)</f>
        <v>0</v>
      </c>
      <c r="R208" s="122">
        <f>SUM(R209:R218)</f>
        <v>0</v>
      </c>
      <c r="T208" s="123">
        <f>SUM(T209:T218)</f>
        <v>0.24</v>
      </c>
      <c r="AR208" s="117" t="s">
        <v>83</v>
      </c>
      <c r="AT208" s="124" t="s">
        <v>74</v>
      </c>
      <c r="AU208" s="124" t="s">
        <v>83</v>
      </c>
      <c r="AY208" s="117" t="s">
        <v>123</v>
      </c>
      <c r="BK208" s="125">
        <f>SUM(BK209:BK218)</f>
        <v>0</v>
      </c>
    </row>
    <row r="209" spans="2:65" s="1" customFormat="1" ht="21.75" customHeight="1">
      <c r="B209" s="31"/>
      <c r="C209" s="128" t="s">
        <v>244</v>
      </c>
      <c r="D209" s="128" t="s">
        <v>126</v>
      </c>
      <c r="E209" s="129" t="s">
        <v>245</v>
      </c>
      <c r="F209" s="130" t="s">
        <v>246</v>
      </c>
      <c r="G209" s="131" t="s">
        <v>157</v>
      </c>
      <c r="H209" s="132">
        <v>1</v>
      </c>
      <c r="I209" s="133"/>
      <c r="J209" s="134">
        <f>ROUND(I209*H209,2)</f>
        <v>0</v>
      </c>
      <c r="K209" s="135"/>
      <c r="L209" s="31"/>
      <c r="M209" s="136" t="s">
        <v>1</v>
      </c>
      <c r="N209" s="137" t="s">
        <v>40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130</v>
      </c>
      <c r="AT209" s="140" t="s">
        <v>126</v>
      </c>
      <c r="AU209" s="140" t="s">
        <v>85</v>
      </c>
      <c r="AY209" s="16" t="s">
        <v>123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83</v>
      </c>
      <c r="BK209" s="141">
        <f>ROUND(I209*H209,2)</f>
        <v>0</v>
      </c>
      <c r="BL209" s="16" t="s">
        <v>130</v>
      </c>
      <c r="BM209" s="140" t="s">
        <v>247</v>
      </c>
    </row>
    <row r="210" spans="2:65" s="1" customFormat="1" ht="24.2" customHeight="1">
      <c r="B210" s="31"/>
      <c r="C210" s="128" t="s">
        <v>248</v>
      </c>
      <c r="D210" s="128" t="s">
        <v>126</v>
      </c>
      <c r="E210" s="129" t="s">
        <v>249</v>
      </c>
      <c r="F210" s="130" t="s">
        <v>250</v>
      </c>
      <c r="G210" s="131" t="s">
        <v>251</v>
      </c>
      <c r="H210" s="132">
        <v>0.24</v>
      </c>
      <c r="I210" s="133"/>
      <c r="J210" s="134">
        <f>ROUND(I210*H210,2)</f>
        <v>0</v>
      </c>
      <c r="K210" s="135"/>
      <c r="L210" s="31"/>
      <c r="M210" s="136" t="s">
        <v>1</v>
      </c>
      <c r="N210" s="137" t="s">
        <v>40</v>
      </c>
      <c r="P210" s="138">
        <f>O210*H210</f>
        <v>0</v>
      </c>
      <c r="Q210" s="138">
        <v>0</v>
      </c>
      <c r="R210" s="138">
        <f>Q210*H210</f>
        <v>0</v>
      </c>
      <c r="S210" s="138">
        <v>1</v>
      </c>
      <c r="T210" s="139">
        <f>S210*H210</f>
        <v>0.24</v>
      </c>
      <c r="AR210" s="140" t="s">
        <v>130</v>
      </c>
      <c r="AT210" s="140" t="s">
        <v>126</v>
      </c>
      <c r="AU210" s="140" t="s">
        <v>85</v>
      </c>
      <c r="AY210" s="16" t="s">
        <v>123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6" t="s">
        <v>83</v>
      </c>
      <c r="BK210" s="141">
        <f>ROUND(I210*H210,2)</f>
        <v>0</v>
      </c>
      <c r="BL210" s="16" t="s">
        <v>130</v>
      </c>
      <c r="BM210" s="140" t="s">
        <v>252</v>
      </c>
    </row>
    <row r="211" spans="2:65" s="1" customFormat="1" ht="33" customHeight="1">
      <c r="B211" s="31"/>
      <c r="C211" s="128" t="s">
        <v>253</v>
      </c>
      <c r="D211" s="128" t="s">
        <v>126</v>
      </c>
      <c r="E211" s="129" t="s">
        <v>254</v>
      </c>
      <c r="F211" s="130" t="s">
        <v>255</v>
      </c>
      <c r="G211" s="131" t="s">
        <v>251</v>
      </c>
      <c r="H211" s="132">
        <v>7.0830000000000002</v>
      </c>
      <c r="I211" s="133"/>
      <c r="J211" s="134">
        <f>ROUND(I211*H211,2)</f>
        <v>0</v>
      </c>
      <c r="K211" s="135"/>
      <c r="L211" s="31"/>
      <c r="M211" s="136" t="s">
        <v>1</v>
      </c>
      <c r="N211" s="137" t="s">
        <v>40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130</v>
      </c>
      <c r="AT211" s="140" t="s">
        <v>126</v>
      </c>
      <c r="AU211" s="140" t="s">
        <v>85</v>
      </c>
      <c r="AY211" s="16" t="s">
        <v>123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83</v>
      </c>
      <c r="BK211" s="141">
        <f>ROUND(I211*H211,2)</f>
        <v>0</v>
      </c>
      <c r="BL211" s="16" t="s">
        <v>130</v>
      </c>
      <c r="BM211" s="140" t="s">
        <v>256</v>
      </c>
    </row>
    <row r="212" spans="2:65" s="1" customFormat="1" ht="16.5" customHeight="1">
      <c r="B212" s="31"/>
      <c r="C212" s="128" t="s">
        <v>257</v>
      </c>
      <c r="D212" s="128" t="s">
        <v>126</v>
      </c>
      <c r="E212" s="129" t="s">
        <v>258</v>
      </c>
      <c r="F212" s="130" t="s">
        <v>259</v>
      </c>
      <c r="G212" s="131" t="s">
        <v>206</v>
      </c>
      <c r="H212" s="132">
        <v>11</v>
      </c>
      <c r="I212" s="133"/>
      <c r="J212" s="134">
        <f>ROUND(I212*H212,2)</f>
        <v>0</v>
      </c>
      <c r="K212" s="135"/>
      <c r="L212" s="31"/>
      <c r="M212" s="136" t="s">
        <v>1</v>
      </c>
      <c r="N212" s="137" t="s">
        <v>40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130</v>
      </c>
      <c r="AT212" s="140" t="s">
        <v>126</v>
      </c>
      <c r="AU212" s="140" t="s">
        <v>85</v>
      </c>
      <c r="AY212" s="16" t="s">
        <v>123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83</v>
      </c>
      <c r="BK212" s="141">
        <f>ROUND(I212*H212,2)</f>
        <v>0</v>
      </c>
      <c r="BL212" s="16" t="s">
        <v>130</v>
      </c>
      <c r="BM212" s="140" t="s">
        <v>260</v>
      </c>
    </row>
    <row r="213" spans="2:65" s="1" customFormat="1" ht="24.2" customHeight="1">
      <c r="B213" s="31"/>
      <c r="C213" s="128" t="s">
        <v>261</v>
      </c>
      <c r="D213" s="128" t="s">
        <v>126</v>
      </c>
      <c r="E213" s="129" t="s">
        <v>262</v>
      </c>
      <c r="F213" s="130" t="s">
        <v>263</v>
      </c>
      <c r="G213" s="131" t="s">
        <v>206</v>
      </c>
      <c r="H213" s="132">
        <v>165</v>
      </c>
      <c r="I213" s="133"/>
      <c r="J213" s="134">
        <f>ROUND(I213*H213,2)</f>
        <v>0</v>
      </c>
      <c r="K213" s="135"/>
      <c r="L213" s="31"/>
      <c r="M213" s="136" t="s">
        <v>1</v>
      </c>
      <c r="N213" s="137" t="s">
        <v>40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130</v>
      </c>
      <c r="AT213" s="140" t="s">
        <v>126</v>
      </c>
      <c r="AU213" s="140" t="s">
        <v>85</v>
      </c>
      <c r="AY213" s="16" t="s">
        <v>123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83</v>
      </c>
      <c r="BK213" s="141">
        <f>ROUND(I213*H213,2)</f>
        <v>0</v>
      </c>
      <c r="BL213" s="16" t="s">
        <v>130</v>
      </c>
      <c r="BM213" s="140" t="s">
        <v>264</v>
      </c>
    </row>
    <row r="214" spans="2:65" s="13" customFormat="1">
      <c r="B214" s="149"/>
      <c r="D214" s="143" t="s">
        <v>132</v>
      </c>
      <c r="E214" s="150" t="s">
        <v>1</v>
      </c>
      <c r="F214" s="151" t="s">
        <v>265</v>
      </c>
      <c r="H214" s="152">
        <v>165</v>
      </c>
      <c r="I214" s="153"/>
      <c r="L214" s="149"/>
      <c r="M214" s="154"/>
      <c r="T214" s="155"/>
      <c r="AT214" s="150" t="s">
        <v>132</v>
      </c>
      <c r="AU214" s="150" t="s">
        <v>85</v>
      </c>
      <c r="AV214" s="13" t="s">
        <v>85</v>
      </c>
      <c r="AW214" s="13" t="s">
        <v>32</v>
      </c>
      <c r="AX214" s="13" t="s">
        <v>83</v>
      </c>
      <c r="AY214" s="150" t="s">
        <v>123</v>
      </c>
    </row>
    <row r="215" spans="2:65" s="1" customFormat="1" ht="24.2" customHeight="1">
      <c r="B215" s="31"/>
      <c r="C215" s="128" t="s">
        <v>266</v>
      </c>
      <c r="D215" s="128" t="s">
        <v>126</v>
      </c>
      <c r="E215" s="129" t="s">
        <v>267</v>
      </c>
      <c r="F215" s="130" t="s">
        <v>268</v>
      </c>
      <c r="G215" s="131" t="s">
        <v>251</v>
      </c>
      <c r="H215" s="132">
        <v>7.0830000000000002</v>
      </c>
      <c r="I215" s="133"/>
      <c r="J215" s="134">
        <f>ROUND(I215*H215,2)</f>
        <v>0</v>
      </c>
      <c r="K215" s="135"/>
      <c r="L215" s="31"/>
      <c r="M215" s="136" t="s">
        <v>1</v>
      </c>
      <c r="N215" s="137" t="s">
        <v>40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130</v>
      </c>
      <c r="AT215" s="140" t="s">
        <v>126</v>
      </c>
      <c r="AU215" s="140" t="s">
        <v>85</v>
      </c>
      <c r="AY215" s="16" t="s">
        <v>123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83</v>
      </c>
      <c r="BK215" s="141">
        <f>ROUND(I215*H215,2)</f>
        <v>0</v>
      </c>
      <c r="BL215" s="16" t="s">
        <v>130</v>
      </c>
      <c r="BM215" s="140" t="s">
        <v>269</v>
      </c>
    </row>
    <row r="216" spans="2:65" s="1" customFormat="1" ht="24.2" customHeight="1">
      <c r="B216" s="31"/>
      <c r="C216" s="128" t="s">
        <v>270</v>
      </c>
      <c r="D216" s="128" t="s">
        <v>126</v>
      </c>
      <c r="E216" s="129" t="s">
        <v>271</v>
      </c>
      <c r="F216" s="130" t="s">
        <v>272</v>
      </c>
      <c r="G216" s="131" t="s">
        <v>251</v>
      </c>
      <c r="H216" s="132">
        <v>495.81</v>
      </c>
      <c r="I216" s="133"/>
      <c r="J216" s="134">
        <f>ROUND(I216*H216,2)</f>
        <v>0</v>
      </c>
      <c r="K216" s="135"/>
      <c r="L216" s="31"/>
      <c r="M216" s="136" t="s">
        <v>1</v>
      </c>
      <c r="N216" s="137" t="s">
        <v>40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130</v>
      </c>
      <c r="AT216" s="140" t="s">
        <v>126</v>
      </c>
      <c r="AU216" s="140" t="s">
        <v>85</v>
      </c>
      <c r="AY216" s="16" t="s">
        <v>123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83</v>
      </c>
      <c r="BK216" s="141">
        <f>ROUND(I216*H216,2)</f>
        <v>0</v>
      </c>
      <c r="BL216" s="16" t="s">
        <v>130</v>
      </c>
      <c r="BM216" s="140" t="s">
        <v>273</v>
      </c>
    </row>
    <row r="217" spans="2:65" s="13" customFormat="1">
      <c r="B217" s="149"/>
      <c r="D217" s="143" t="s">
        <v>132</v>
      </c>
      <c r="E217" s="150" t="s">
        <v>1</v>
      </c>
      <c r="F217" s="151" t="s">
        <v>274</v>
      </c>
      <c r="H217" s="152">
        <v>495.81</v>
      </c>
      <c r="I217" s="153"/>
      <c r="L217" s="149"/>
      <c r="M217" s="154"/>
      <c r="T217" s="155"/>
      <c r="AT217" s="150" t="s">
        <v>132</v>
      </c>
      <c r="AU217" s="150" t="s">
        <v>85</v>
      </c>
      <c r="AV217" s="13" t="s">
        <v>85</v>
      </c>
      <c r="AW217" s="13" t="s">
        <v>32</v>
      </c>
      <c r="AX217" s="13" t="s">
        <v>83</v>
      </c>
      <c r="AY217" s="150" t="s">
        <v>123</v>
      </c>
    </row>
    <row r="218" spans="2:65" s="1" customFormat="1" ht="33" customHeight="1">
      <c r="B218" s="31"/>
      <c r="C218" s="128" t="s">
        <v>275</v>
      </c>
      <c r="D218" s="128" t="s">
        <v>126</v>
      </c>
      <c r="E218" s="129" t="s">
        <v>276</v>
      </c>
      <c r="F218" s="130" t="s">
        <v>277</v>
      </c>
      <c r="G218" s="131" t="s">
        <v>251</v>
      </c>
      <c r="H218" s="132">
        <v>7.0830000000000002</v>
      </c>
      <c r="I218" s="133"/>
      <c r="J218" s="134">
        <f>ROUND(I218*H218,2)</f>
        <v>0</v>
      </c>
      <c r="K218" s="135"/>
      <c r="L218" s="31"/>
      <c r="M218" s="136" t="s">
        <v>1</v>
      </c>
      <c r="N218" s="137" t="s">
        <v>40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130</v>
      </c>
      <c r="AT218" s="140" t="s">
        <v>126</v>
      </c>
      <c r="AU218" s="140" t="s">
        <v>85</v>
      </c>
      <c r="AY218" s="16" t="s">
        <v>123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6" t="s">
        <v>83</v>
      </c>
      <c r="BK218" s="141">
        <f>ROUND(I218*H218,2)</f>
        <v>0</v>
      </c>
      <c r="BL218" s="16" t="s">
        <v>130</v>
      </c>
      <c r="BM218" s="140" t="s">
        <v>278</v>
      </c>
    </row>
    <row r="219" spans="2:65" s="11" customFormat="1" ht="22.9" customHeight="1">
      <c r="B219" s="116"/>
      <c r="D219" s="117" t="s">
        <v>74</v>
      </c>
      <c r="E219" s="126" t="s">
        <v>279</v>
      </c>
      <c r="F219" s="126" t="s">
        <v>280</v>
      </c>
      <c r="I219" s="119"/>
      <c r="J219" s="127">
        <f>BK219</f>
        <v>0</v>
      </c>
      <c r="L219" s="116"/>
      <c r="M219" s="121"/>
      <c r="P219" s="122">
        <f>P220</f>
        <v>0</v>
      </c>
      <c r="R219" s="122">
        <f>R220</f>
        <v>0</v>
      </c>
      <c r="T219" s="123">
        <f>T220</f>
        <v>0</v>
      </c>
      <c r="AR219" s="117" t="s">
        <v>83</v>
      </c>
      <c r="AT219" s="124" t="s">
        <v>74</v>
      </c>
      <c r="AU219" s="124" t="s">
        <v>83</v>
      </c>
      <c r="AY219" s="117" t="s">
        <v>123</v>
      </c>
      <c r="BK219" s="125">
        <f>BK220</f>
        <v>0</v>
      </c>
    </row>
    <row r="220" spans="2:65" s="1" customFormat="1" ht="21.75" customHeight="1">
      <c r="B220" s="31"/>
      <c r="C220" s="128" t="s">
        <v>281</v>
      </c>
      <c r="D220" s="128" t="s">
        <v>126</v>
      </c>
      <c r="E220" s="129" t="s">
        <v>282</v>
      </c>
      <c r="F220" s="130" t="s">
        <v>283</v>
      </c>
      <c r="G220" s="131" t="s">
        <v>251</v>
      </c>
      <c r="H220" s="132">
        <v>0.42899999999999999</v>
      </c>
      <c r="I220" s="133"/>
      <c r="J220" s="134">
        <f>ROUND(I220*H220,2)</f>
        <v>0</v>
      </c>
      <c r="K220" s="135"/>
      <c r="L220" s="31"/>
      <c r="M220" s="136" t="s">
        <v>1</v>
      </c>
      <c r="N220" s="137" t="s">
        <v>40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130</v>
      </c>
      <c r="AT220" s="140" t="s">
        <v>126</v>
      </c>
      <c r="AU220" s="140" t="s">
        <v>85</v>
      </c>
      <c r="AY220" s="16" t="s">
        <v>123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83</v>
      </c>
      <c r="BK220" s="141">
        <f>ROUND(I220*H220,2)</f>
        <v>0</v>
      </c>
      <c r="BL220" s="16" t="s">
        <v>130</v>
      </c>
      <c r="BM220" s="140" t="s">
        <v>284</v>
      </c>
    </row>
    <row r="221" spans="2:65" s="11" customFormat="1" ht="25.9" customHeight="1">
      <c r="B221" s="116"/>
      <c r="D221" s="117" t="s">
        <v>74</v>
      </c>
      <c r="E221" s="118" t="s">
        <v>285</v>
      </c>
      <c r="F221" s="118" t="s">
        <v>286</v>
      </c>
      <c r="I221" s="119"/>
      <c r="J221" s="120">
        <f>BK221</f>
        <v>0</v>
      </c>
      <c r="L221" s="116"/>
      <c r="M221" s="121"/>
      <c r="P221" s="122">
        <f>P222+P236+P305+P312+P454</f>
        <v>0</v>
      </c>
      <c r="R221" s="122">
        <f>R222+R236+R305+R312+R454</f>
        <v>7.6780007700000006</v>
      </c>
      <c r="T221" s="123">
        <f>T222+T236+T305+T312+T454</f>
        <v>6.8427970000000009</v>
      </c>
      <c r="AR221" s="117" t="s">
        <v>85</v>
      </c>
      <c r="AT221" s="124" t="s">
        <v>74</v>
      </c>
      <c r="AU221" s="124" t="s">
        <v>75</v>
      </c>
      <c r="AY221" s="117" t="s">
        <v>123</v>
      </c>
      <c r="BK221" s="125">
        <f>BK222+BK236+BK305+BK312+BK454</f>
        <v>0</v>
      </c>
    </row>
    <row r="222" spans="2:65" s="11" customFormat="1" ht="22.9" customHeight="1">
      <c r="B222" s="116"/>
      <c r="D222" s="117" t="s">
        <v>74</v>
      </c>
      <c r="E222" s="126" t="s">
        <v>287</v>
      </c>
      <c r="F222" s="126" t="s">
        <v>288</v>
      </c>
      <c r="I222" s="119"/>
      <c r="J222" s="127">
        <f>BK222</f>
        <v>0</v>
      </c>
      <c r="L222" s="116"/>
      <c r="M222" s="121"/>
      <c r="P222" s="122">
        <f>SUM(P223:P235)</f>
        <v>0</v>
      </c>
      <c r="R222" s="122">
        <f>SUM(R223:R235)</f>
        <v>0.1210968</v>
      </c>
      <c r="T222" s="123">
        <f>SUM(T223:T235)</f>
        <v>0</v>
      </c>
      <c r="AR222" s="117" t="s">
        <v>85</v>
      </c>
      <c r="AT222" s="124" t="s">
        <v>74</v>
      </c>
      <c r="AU222" s="124" t="s">
        <v>83</v>
      </c>
      <c r="AY222" s="117" t="s">
        <v>123</v>
      </c>
      <c r="BK222" s="125">
        <f>SUM(BK223:BK235)</f>
        <v>0</v>
      </c>
    </row>
    <row r="223" spans="2:65" s="1" customFormat="1" ht="24.2" customHeight="1">
      <c r="B223" s="31"/>
      <c r="C223" s="128" t="s">
        <v>289</v>
      </c>
      <c r="D223" s="128" t="s">
        <v>126</v>
      </c>
      <c r="E223" s="129" t="s">
        <v>290</v>
      </c>
      <c r="F223" s="130" t="s">
        <v>291</v>
      </c>
      <c r="G223" s="131" t="s">
        <v>129</v>
      </c>
      <c r="H223" s="132">
        <v>305.8</v>
      </c>
      <c r="I223" s="133"/>
      <c r="J223" s="134">
        <f>ROUND(I223*H223,2)</f>
        <v>0</v>
      </c>
      <c r="K223" s="135"/>
      <c r="L223" s="31"/>
      <c r="M223" s="136" t="s">
        <v>1</v>
      </c>
      <c r="N223" s="137" t="s">
        <v>40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199</v>
      </c>
      <c r="AT223" s="140" t="s">
        <v>126</v>
      </c>
      <c r="AU223" s="140" t="s">
        <v>85</v>
      </c>
      <c r="AY223" s="16" t="s">
        <v>123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83</v>
      </c>
      <c r="BK223" s="141">
        <f>ROUND(I223*H223,2)</f>
        <v>0</v>
      </c>
      <c r="BL223" s="16" t="s">
        <v>199</v>
      </c>
      <c r="BM223" s="140" t="s">
        <v>292</v>
      </c>
    </row>
    <row r="224" spans="2:65" s="12" customFormat="1">
      <c r="B224" s="142"/>
      <c r="D224" s="143" t="s">
        <v>132</v>
      </c>
      <c r="E224" s="144" t="s">
        <v>1</v>
      </c>
      <c r="F224" s="145" t="s">
        <v>133</v>
      </c>
      <c r="H224" s="144" t="s">
        <v>1</v>
      </c>
      <c r="I224" s="146"/>
      <c r="L224" s="142"/>
      <c r="M224" s="147"/>
      <c r="T224" s="148"/>
      <c r="AT224" s="144" t="s">
        <v>132</v>
      </c>
      <c r="AU224" s="144" t="s">
        <v>85</v>
      </c>
      <c r="AV224" s="12" t="s">
        <v>83</v>
      </c>
      <c r="AW224" s="12" t="s">
        <v>32</v>
      </c>
      <c r="AX224" s="12" t="s">
        <v>75</v>
      </c>
      <c r="AY224" s="144" t="s">
        <v>123</v>
      </c>
    </row>
    <row r="225" spans="2:65" s="13" customFormat="1">
      <c r="B225" s="149"/>
      <c r="D225" s="143" t="s">
        <v>132</v>
      </c>
      <c r="E225" s="150" t="s">
        <v>1</v>
      </c>
      <c r="F225" s="151" t="s">
        <v>293</v>
      </c>
      <c r="H225" s="152">
        <v>48.3</v>
      </c>
      <c r="I225" s="153"/>
      <c r="L225" s="149"/>
      <c r="M225" s="154"/>
      <c r="T225" s="155"/>
      <c r="AT225" s="150" t="s">
        <v>132</v>
      </c>
      <c r="AU225" s="150" t="s">
        <v>85</v>
      </c>
      <c r="AV225" s="13" t="s">
        <v>85</v>
      </c>
      <c r="AW225" s="13" t="s">
        <v>32</v>
      </c>
      <c r="AX225" s="13" t="s">
        <v>75</v>
      </c>
      <c r="AY225" s="150" t="s">
        <v>123</v>
      </c>
    </row>
    <row r="226" spans="2:65" s="12" customFormat="1">
      <c r="B226" s="142"/>
      <c r="D226" s="143" t="s">
        <v>132</v>
      </c>
      <c r="E226" s="144" t="s">
        <v>1</v>
      </c>
      <c r="F226" s="145" t="s">
        <v>294</v>
      </c>
      <c r="H226" s="144" t="s">
        <v>1</v>
      </c>
      <c r="I226" s="146"/>
      <c r="L226" s="142"/>
      <c r="M226" s="147"/>
      <c r="T226" s="148"/>
      <c r="AT226" s="144" t="s">
        <v>132</v>
      </c>
      <c r="AU226" s="144" t="s">
        <v>85</v>
      </c>
      <c r="AV226" s="12" t="s">
        <v>83</v>
      </c>
      <c r="AW226" s="12" t="s">
        <v>32</v>
      </c>
      <c r="AX226" s="12" t="s">
        <v>75</v>
      </c>
      <c r="AY226" s="144" t="s">
        <v>123</v>
      </c>
    </row>
    <row r="227" spans="2:65" s="13" customFormat="1">
      <c r="B227" s="149"/>
      <c r="D227" s="143" t="s">
        <v>132</v>
      </c>
      <c r="E227" s="150" t="s">
        <v>1</v>
      </c>
      <c r="F227" s="151" t="s">
        <v>295</v>
      </c>
      <c r="H227" s="152">
        <v>112.9</v>
      </c>
      <c r="I227" s="153"/>
      <c r="L227" s="149"/>
      <c r="M227" s="154"/>
      <c r="T227" s="155"/>
      <c r="AT227" s="150" t="s">
        <v>132</v>
      </c>
      <c r="AU227" s="150" t="s">
        <v>85</v>
      </c>
      <c r="AV227" s="13" t="s">
        <v>85</v>
      </c>
      <c r="AW227" s="13" t="s">
        <v>32</v>
      </c>
      <c r="AX227" s="13" t="s">
        <v>75</v>
      </c>
      <c r="AY227" s="150" t="s">
        <v>123</v>
      </c>
    </row>
    <row r="228" spans="2:65" s="12" customFormat="1">
      <c r="B228" s="142"/>
      <c r="D228" s="143" t="s">
        <v>132</v>
      </c>
      <c r="E228" s="144" t="s">
        <v>1</v>
      </c>
      <c r="F228" s="145" t="s">
        <v>135</v>
      </c>
      <c r="H228" s="144" t="s">
        <v>1</v>
      </c>
      <c r="I228" s="146"/>
      <c r="L228" s="142"/>
      <c r="M228" s="147"/>
      <c r="T228" s="148"/>
      <c r="AT228" s="144" t="s">
        <v>132</v>
      </c>
      <c r="AU228" s="144" t="s">
        <v>85</v>
      </c>
      <c r="AV228" s="12" t="s">
        <v>83</v>
      </c>
      <c r="AW228" s="12" t="s">
        <v>32</v>
      </c>
      <c r="AX228" s="12" t="s">
        <v>75</v>
      </c>
      <c r="AY228" s="144" t="s">
        <v>123</v>
      </c>
    </row>
    <row r="229" spans="2:65" s="13" customFormat="1">
      <c r="B229" s="149"/>
      <c r="D229" s="143" t="s">
        <v>132</v>
      </c>
      <c r="E229" s="150" t="s">
        <v>1</v>
      </c>
      <c r="F229" s="151" t="s">
        <v>296</v>
      </c>
      <c r="H229" s="152">
        <v>65.7</v>
      </c>
      <c r="I229" s="153"/>
      <c r="L229" s="149"/>
      <c r="M229" s="154"/>
      <c r="T229" s="155"/>
      <c r="AT229" s="150" t="s">
        <v>132</v>
      </c>
      <c r="AU229" s="150" t="s">
        <v>85</v>
      </c>
      <c r="AV229" s="13" t="s">
        <v>85</v>
      </c>
      <c r="AW229" s="13" t="s">
        <v>32</v>
      </c>
      <c r="AX229" s="13" t="s">
        <v>75</v>
      </c>
      <c r="AY229" s="150" t="s">
        <v>123</v>
      </c>
    </row>
    <row r="230" spans="2:65" s="12" customFormat="1">
      <c r="B230" s="142"/>
      <c r="D230" s="143" t="s">
        <v>132</v>
      </c>
      <c r="E230" s="144" t="s">
        <v>1</v>
      </c>
      <c r="F230" s="145" t="s">
        <v>297</v>
      </c>
      <c r="H230" s="144" t="s">
        <v>1</v>
      </c>
      <c r="I230" s="146"/>
      <c r="L230" s="142"/>
      <c r="M230" s="147"/>
      <c r="T230" s="148"/>
      <c r="AT230" s="144" t="s">
        <v>132</v>
      </c>
      <c r="AU230" s="144" t="s">
        <v>85</v>
      </c>
      <c r="AV230" s="12" t="s">
        <v>83</v>
      </c>
      <c r="AW230" s="12" t="s">
        <v>32</v>
      </c>
      <c r="AX230" s="12" t="s">
        <v>75</v>
      </c>
      <c r="AY230" s="144" t="s">
        <v>123</v>
      </c>
    </row>
    <row r="231" spans="2:65" s="13" customFormat="1">
      <c r="B231" s="149"/>
      <c r="D231" s="143" t="s">
        <v>132</v>
      </c>
      <c r="E231" s="150" t="s">
        <v>1</v>
      </c>
      <c r="F231" s="151" t="s">
        <v>298</v>
      </c>
      <c r="H231" s="152">
        <v>78.900000000000006</v>
      </c>
      <c r="I231" s="153"/>
      <c r="L231" s="149"/>
      <c r="M231" s="154"/>
      <c r="T231" s="155"/>
      <c r="AT231" s="150" t="s">
        <v>132</v>
      </c>
      <c r="AU231" s="150" t="s">
        <v>85</v>
      </c>
      <c r="AV231" s="13" t="s">
        <v>85</v>
      </c>
      <c r="AW231" s="13" t="s">
        <v>32</v>
      </c>
      <c r="AX231" s="13" t="s">
        <v>75</v>
      </c>
      <c r="AY231" s="150" t="s">
        <v>123</v>
      </c>
    </row>
    <row r="232" spans="2:65" s="14" customFormat="1">
      <c r="B232" s="156"/>
      <c r="D232" s="143" t="s">
        <v>132</v>
      </c>
      <c r="E232" s="157" t="s">
        <v>1</v>
      </c>
      <c r="F232" s="158" t="s">
        <v>137</v>
      </c>
      <c r="H232" s="159">
        <v>305.8</v>
      </c>
      <c r="I232" s="160"/>
      <c r="L232" s="156"/>
      <c r="M232" s="161"/>
      <c r="T232" s="162"/>
      <c r="AT232" s="157" t="s">
        <v>132</v>
      </c>
      <c r="AU232" s="157" t="s">
        <v>85</v>
      </c>
      <c r="AV232" s="14" t="s">
        <v>130</v>
      </c>
      <c r="AW232" s="14" t="s">
        <v>32</v>
      </c>
      <c r="AX232" s="14" t="s">
        <v>83</v>
      </c>
      <c r="AY232" s="157" t="s">
        <v>123</v>
      </c>
    </row>
    <row r="233" spans="2:65" s="1" customFormat="1" ht="24.2" customHeight="1">
      <c r="B233" s="31"/>
      <c r="C233" s="163" t="s">
        <v>299</v>
      </c>
      <c r="D233" s="163" t="s">
        <v>145</v>
      </c>
      <c r="E233" s="164" t="s">
        <v>300</v>
      </c>
      <c r="F233" s="165" t="s">
        <v>301</v>
      </c>
      <c r="G233" s="166" t="s">
        <v>206</v>
      </c>
      <c r="H233" s="167">
        <v>336.38</v>
      </c>
      <c r="I233" s="168"/>
      <c r="J233" s="169">
        <f>ROUND(I233*H233,2)</f>
        <v>0</v>
      </c>
      <c r="K233" s="170"/>
      <c r="L233" s="171"/>
      <c r="M233" s="172" t="s">
        <v>1</v>
      </c>
      <c r="N233" s="173" t="s">
        <v>40</v>
      </c>
      <c r="P233" s="138">
        <f>O233*H233</f>
        <v>0</v>
      </c>
      <c r="Q233" s="138">
        <v>3.6000000000000002E-4</v>
      </c>
      <c r="R233" s="138">
        <f>Q233*H233</f>
        <v>0.1210968</v>
      </c>
      <c r="S233" s="138">
        <v>0</v>
      </c>
      <c r="T233" s="139">
        <f>S233*H233</f>
        <v>0</v>
      </c>
      <c r="AR233" s="140" t="s">
        <v>270</v>
      </c>
      <c r="AT233" s="140" t="s">
        <v>145</v>
      </c>
      <c r="AU233" s="140" t="s">
        <v>85</v>
      </c>
      <c r="AY233" s="16" t="s">
        <v>123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6" t="s">
        <v>83</v>
      </c>
      <c r="BK233" s="141">
        <f>ROUND(I233*H233,2)</f>
        <v>0</v>
      </c>
      <c r="BL233" s="16" t="s">
        <v>199</v>
      </c>
      <c r="BM233" s="140" t="s">
        <v>302</v>
      </c>
    </row>
    <row r="234" spans="2:65" s="13" customFormat="1">
      <c r="B234" s="149"/>
      <c r="D234" s="143" t="s">
        <v>132</v>
      </c>
      <c r="F234" s="151" t="s">
        <v>303</v>
      </c>
      <c r="H234" s="152">
        <v>336.38</v>
      </c>
      <c r="I234" s="153"/>
      <c r="L234" s="149"/>
      <c r="M234" s="154"/>
      <c r="T234" s="155"/>
      <c r="AT234" s="150" t="s">
        <v>132</v>
      </c>
      <c r="AU234" s="150" t="s">
        <v>85</v>
      </c>
      <c r="AV234" s="13" t="s">
        <v>85</v>
      </c>
      <c r="AW234" s="13" t="s">
        <v>4</v>
      </c>
      <c r="AX234" s="13" t="s">
        <v>83</v>
      </c>
      <c r="AY234" s="150" t="s">
        <v>123</v>
      </c>
    </row>
    <row r="235" spans="2:65" s="1" customFormat="1" ht="24.2" customHeight="1">
      <c r="B235" s="31"/>
      <c r="C235" s="128" t="s">
        <v>304</v>
      </c>
      <c r="D235" s="128" t="s">
        <v>126</v>
      </c>
      <c r="E235" s="129" t="s">
        <v>305</v>
      </c>
      <c r="F235" s="130" t="s">
        <v>306</v>
      </c>
      <c r="G235" s="131" t="s">
        <v>251</v>
      </c>
      <c r="H235" s="132">
        <v>0.121</v>
      </c>
      <c r="I235" s="133"/>
      <c r="J235" s="134">
        <f>ROUND(I235*H235,2)</f>
        <v>0</v>
      </c>
      <c r="K235" s="135"/>
      <c r="L235" s="31"/>
      <c r="M235" s="136" t="s">
        <v>1</v>
      </c>
      <c r="N235" s="137" t="s">
        <v>40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199</v>
      </c>
      <c r="AT235" s="140" t="s">
        <v>126</v>
      </c>
      <c r="AU235" s="140" t="s">
        <v>85</v>
      </c>
      <c r="AY235" s="16" t="s">
        <v>123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6" t="s">
        <v>83</v>
      </c>
      <c r="BK235" s="141">
        <f>ROUND(I235*H235,2)</f>
        <v>0</v>
      </c>
      <c r="BL235" s="16" t="s">
        <v>199</v>
      </c>
      <c r="BM235" s="140" t="s">
        <v>307</v>
      </c>
    </row>
    <row r="236" spans="2:65" s="11" customFormat="1" ht="22.9" customHeight="1">
      <c r="B236" s="116"/>
      <c r="D236" s="117" t="s">
        <v>74</v>
      </c>
      <c r="E236" s="126" t="s">
        <v>308</v>
      </c>
      <c r="F236" s="126" t="s">
        <v>309</v>
      </c>
      <c r="I236" s="119"/>
      <c r="J236" s="127">
        <f>BK236</f>
        <v>0</v>
      </c>
      <c r="L236" s="116"/>
      <c r="M236" s="121"/>
      <c r="P236" s="122">
        <f>SUM(P237:P304)</f>
        <v>0</v>
      </c>
      <c r="R236" s="122">
        <f>SUM(R237:R304)</f>
        <v>6.2196535700000002</v>
      </c>
      <c r="T236" s="123">
        <f>SUM(T237:T304)</f>
        <v>0.22184999999999999</v>
      </c>
      <c r="AR236" s="117" t="s">
        <v>85</v>
      </c>
      <c r="AT236" s="124" t="s">
        <v>74</v>
      </c>
      <c r="AU236" s="124" t="s">
        <v>83</v>
      </c>
      <c r="AY236" s="117" t="s">
        <v>123</v>
      </c>
      <c r="BK236" s="125">
        <f>SUM(BK237:BK304)</f>
        <v>0</v>
      </c>
    </row>
    <row r="237" spans="2:65" s="1" customFormat="1" ht="37.9" customHeight="1">
      <c r="B237" s="31"/>
      <c r="C237" s="128" t="s">
        <v>310</v>
      </c>
      <c r="D237" s="128" t="s">
        <v>126</v>
      </c>
      <c r="E237" s="129" t="s">
        <v>311</v>
      </c>
      <c r="F237" s="130" t="s">
        <v>312</v>
      </c>
      <c r="G237" s="131" t="s">
        <v>157</v>
      </c>
      <c r="H237" s="132">
        <v>1</v>
      </c>
      <c r="I237" s="133"/>
      <c r="J237" s="134">
        <f>ROUND(I237*H237,2)</f>
        <v>0</v>
      </c>
      <c r="K237" s="135"/>
      <c r="L237" s="31"/>
      <c r="M237" s="136" t="s">
        <v>1</v>
      </c>
      <c r="N237" s="137" t="s">
        <v>40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199</v>
      </c>
      <c r="AT237" s="140" t="s">
        <v>126</v>
      </c>
      <c r="AU237" s="140" t="s">
        <v>85</v>
      </c>
      <c r="AY237" s="16" t="s">
        <v>123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83</v>
      </c>
      <c r="BK237" s="141">
        <f>ROUND(I237*H237,2)</f>
        <v>0</v>
      </c>
      <c r="BL237" s="16" t="s">
        <v>199</v>
      </c>
      <c r="BM237" s="140" t="s">
        <v>313</v>
      </c>
    </row>
    <row r="238" spans="2:65" s="1" customFormat="1" ht="24.2" customHeight="1">
      <c r="B238" s="31"/>
      <c r="C238" s="128" t="s">
        <v>314</v>
      </c>
      <c r="D238" s="128" t="s">
        <v>126</v>
      </c>
      <c r="E238" s="129" t="s">
        <v>315</v>
      </c>
      <c r="F238" s="130" t="s">
        <v>316</v>
      </c>
      <c r="G238" s="131" t="s">
        <v>157</v>
      </c>
      <c r="H238" s="132">
        <v>1</v>
      </c>
      <c r="I238" s="133"/>
      <c r="J238" s="134">
        <f>ROUND(I238*H238,2)</f>
        <v>0</v>
      </c>
      <c r="K238" s="135"/>
      <c r="L238" s="31"/>
      <c r="M238" s="136" t="s">
        <v>1</v>
      </c>
      <c r="N238" s="137" t="s">
        <v>40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199</v>
      </c>
      <c r="AT238" s="140" t="s">
        <v>126</v>
      </c>
      <c r="AU238" s="140" t="s">
        <v>85</v>
      </c>
      <c r="AY238" s="16" t="s">
        <v>123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6" t="s">
        <v>83</v>
      </c>
      <c r="BK238" s="141">
        <f>ROUND(I238*H238,2)</f>
        <v>0</v>
      </c>
      <c r="BL238" s="16" t="s">
        <v>199</v>
      </c>
      <c r="BM238" s="140" t="s">
        <v>317</v>
      </c>
    </row>
    <row r="239" spans="2:65" s="1" customFormat="1" ht="33" customHeight="1">
      <c r="B239" s="31"/>
      <c r="C239" s="128" t="s">
        <v>318</v>
      </c>
      <c r="D239" s="128" t="s">
        <v>126</v>
      </c>
      <c r="E239" s="129" t="s">
        <v>319</v>
      </c>
      <c r="F239" s="130" t="s">
        <v>320</v>
      </c>
      <c r="G239" s="131" t="s">
        <v>129</v>
      </c>
      <c r="H239" s="132">
        <v>328.18</v>
      </c>
      <c r="I239" s="133"/>
      <c r="J239" s="134">
        <f>ROUND(I239*H239,2)</f>
        <v>0</v>
      </c>
      <c r="K239" s="135"/>
      <c r="L239" s="31"/>
      <c r="M239" s="136" t="s">
        <v>1</v>
      </c>
      <c r="N239" s="137" t="s">
        <v>40</v>
      </c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AR239" s="140" t="s">
        <v>199</v>
      </c>
      <c r="AT239" s="140" t="s">
        <v>126</v>
      </c>
      <c r="AU239" s="140" t="s">
        <v>85</v>
      </c>
      <c r="AY239" s="16" t="s">
        <v>123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6" t="s">
        <v>83</v>
      </c>
      <c r="BK239" s="141">
        <f>ROUND(I239*H239,2)</f>
        <v>0</v>
      </c>
      <c r="BL239" s="16" t="s">
        <v>199</v>
      </c>
      <c r="BM239" s="140" t="s">
        <v>321</v>
      </c>
    </row>
    <row r="240" spans="2:65" s="12" customFormat="1">
      <c r="B240" s="142"/>
      <c r="D240" s="143" t="s">
        <v>132</v>
      </c>
      <c r="E240" s="144" t="s">
        <v>1</v>
      </c>
      <c r="F240" s="145" t="s">
        <v>322</v>
      </c>
      <c r="H240" s="144" t="s">
        <v>1</v>
      </c>
      <c r="I240" s="146"/>
      <c r="L240" s="142"/>
      <c r="M240" s="147"/>
      <c r="T240" s="148"/>
      <c r="AT240" s="144" t="s">
        <v>132</v>
      </c>
      <c r="AU240" s="144" t="s">
        <v>85</v>
      </c>
      <c r="AV240" s="12" t="s">
        <v>83</v>
      </c>
      <c r="AW240" s="12" t="s">
        <v>32</v>
      </c>
      <c r="AX240" s="12" t="s">
        <v>75</v>
      </c>
      <c r="AY240" s="144" t="s">
        <v>123</v>
      </c>
    </row>
    <row r="241" spans="2:65" s="13" customFormat="1">
      <c r="B241" s="149"/>
      <c r="D241" s="143" t="s">
        <v>132</v>
      </c>
      <c r="E241" s="150" t="s">
        <v>1</v>
      </c>
      <c r="F241" s="151" t="s">
        <v>323</v>
      </c>
      <c r="H241" s="152">
        <v>22.38</v>
      </c>
      <c r="I241" s="153"/>
      <c r="L241" s="149"/>
      <c r="M241" s="154"/>
      <c r="T241" s="155"/>
      <c r="AT241" s="150" t="s">
        <v>132</v>
      </c>
      <c r="AU241" s="150" t="s">
        <v>85</v>
      </c>
      <c r="AV241" s="13" t="s">
        <v>85</v>
      </c>
      <c r="AW241" s="13" t="s">
        <v>32</v>
      </c>
      <c r="AX241" s="13" t="s">
        <v>75</v>
      </c>
      <c r="AY241" s="150" t="s">
        <v>123</v>
      </c>
    </row>
    <row r="242" spans="2:65" s="12" customFormat="1">
      <c r="B242" s="142"/>
      <c r="D242" s="143" t="s">
        <v>132</v>
      </c>
      <c r="E242" s="144" t="s">
        <v>1</v>
      </c>
      <c r="F242" s="145" t="s">
        <v>324</v>
      </c>
      <c r="H242" s="144" t="s">
        <v>1</v>
      </c>
      <c r="I242" s="146"/>
      <c r="L242" s="142"/>
      <c r="M242" s="147"/>
      <c r="T242" s="148"/>
      <c r="AT242" s="144" t="s">
        <v>132</v>
      </c>
      <c r="AU242" s="144" t="s">
        <v>85</v>
      </c>
      <c r="AV242" s="12" t="s">
        <v>83</v>
      </c>
      <c r="AW242" s="12" t="s">
        <v>32</v>
      </c>
      <c r="AX242" s="12" t="s">
        <v>75</v>
      </c>
      <c r="AY242" s="144" t="s">
        <v>123</v>
      </c>
    </row>
    <row r="243" spans="2:65" s="13" customFormat="1">
      <c r="B243" s="149"/>
      <c r="D243" s="143" t="s">
        <v>132</v>
      </c>
      <c r="E243" s="150" t="s">
        <v>1</v>
      </c>
      <c r="F243" s="151" t="s">
        <v>293</v>
      </c>
      <c r="H243" s="152">
        <v>48.3</v>
      </c>
      <c r="I243" s="153"/>
      <c r="L243" s="149"/>
      <c r="M243" s="154"/>
      <c r="T243" s="155"/>
      <c r="AT243" s="150" t="s">
        <v>132</v>
      </c>
      <c r="AU243" s="150" t="s">
        <v>85</v>
      </c>
      <c r="AV243" s="13" t="s">
        <v>85</v>
      </c>
      <c r="AW243" s="13" t="s">
        <v>32</v>
      </c>
      <c r="AX243" s="13" t="s">
        <v>75</v>
      </c>
      <c r="AY243" s="150" t="s">
        <v>123</v>
      </c>
    </row>
    <row r="244" spans="2:65" s="12" customFormat="1">
      <c r="B244" s="142"/>
      <c r="D244" s="143" t="s">
        <v>132</v>
      </c>
      <c r="E244" s="144" t="s">
        <v>1</v>
      </c>
      <c r="F244" s="145" t="s">
        <v>325</v>
      </c>
      <c r="H244" s="144" t="s">
        <v>1</v>
      </c>
      <c r="I244" s="146"/>
      <c r="L244" s="142"/>
      <c r="M244" s="147"/>
      <c r="T244" s="148"/>
      <c r="AT244" s="144" t="s">
        <v>132</v>
      </c>
      <c r="AU244" s="144" t="s">
        <v>85</v>
      </c>
      <c r="AV244" s="12" t="s">
        <v>83</v>
      </c>
      <c r="AW244" s="12" t="s">
        <v>32</v>
      </c>
      <c r="AX244" s="12" t="s">
        <v>75</v>
      </c>
      <c r="AY244" s="144" t="s">
        <v>123</v>
      </c>
    </row>
    <row r="245" spans="2:65" s="13" customFormat="1">
      <c r="B245" s="149"/>
      <c r="D245" s="143" t="s">
        <v>132</v>
      </c>
      <c r="E245" s="150" t="s">
        <v>1</v>
      </c>
      <c r="F245" s="151" t="s">
        <v>295</v>
      </c>
      <c r="H245" s="152">
        <v>112.9</v>
      </c>
      <c r="I245" s="153"/>
      <c r="L245" s="149"/>
      <c r="M245" s="154"/>
      <c r="T245" s="155"/>
      <c r="AT245" s="150" t="s">
        <v>132</v>
      </c>
      <c r="AU245" s="150" t="s">
        <v>85</v>
      </c>
      <c r="AV245" s="13" t="s">
        <v>85</v>
      </c>
      <c r="AW245" s="13" t="s">
        <v>32</v>
      </c>
      <c r="AX245" s="13" t="s">
        <v>75</v>
      </c>
      <c r="AY245" s="150" t="s">
        <v>123</v>
      </c>
    </row>
    <row r="246" spans="2:65" s="12" customFormat="1">
      <c r="B246" s="142"/>
      <c r="D246" s="143" t="s">
        <v>132</v>
      </c>
      <c r="E246" s="144" t="s">
        <v>1</v>
      </c>
      <c r="F246" s="145" t="s">
        <v>326</v>
      </c>
      <c r="H246" s="144" t="s">
        <v>1</v>
      </c>
      <c r="I246" s="146"/>
      <c r="L246" s="142"/>
      <c r="M246" s="147"/>
      <c r="T246" s="148"/>
      <c r="AT246" s="144" t="s">
        <v>132</v>
      </c>
      <c r="AU246" s="144" t="s">
        <v>85</v>
      </c>
      <c r="AV246" s="12" t="s">
        <v>83</v>
      </c>
      <c r="AW246" s="12" t="s">
        <v>32</v>
      </c>
      <c r="AX246" s="12" t="s">
        <v>75</v>
      </c>
      <c r="AY246" s="144" t="s">
        <v>123</v>
      </c>
    </row>
    <row r="247" spans="2:65" s="13" customFormat="1">
      <c r="B247" s="149"/>
      <c r="D247" s="143" t="s">
        <v>132</v>
      </c>
      <c r="E247" s="150" t="s">
        <v>1</v>
      </c>
      <c r="F247" s="151" t="s">
        <v>296</v>
      </c>
      <c r="H247" s="152">
        <v>65.7</v>
      </c>
      <c r="I247" s="153"/>
      <c r="L247" s="149"/>
      <c r="M247" s="154"/>
      <c r="T247" s="155"/>
      <c r="AT247" s="150" t="s">
        <v>132</v>
      </c>
      <c r="AU247" s="150" t="s">
        <v>85</v>
      </c>
      <c r="AV247" s="13" t="s">
        <v>85</v>
      </c>
      <c r="AW247" s="13" t="s">
        <v>32</v>
      </c>
      <c r="AX247" s="13" t="s">
        <v>75</v>
      </c>
      <c r="AY247" s="150" t="s">
        <v>123</v>
      </c>
    </row>
    <row r="248" spans="2:65" s="12" customFormat="1">
      <c r="B248" s="142"/>
      <c r="D248" s="143" t="s">
        <v>132</v>
      </c>
      <c r="E248" s="144" t="s">
        <v>1</v>
      </c>
      <c r="F248" s="145" t="s">
        <v>327</v>
      </c>
      <c r="H248" s="144" t="s">
        <v>1</v>
      </c>
      <c r="I248" s="146"/>
      <c r="L248" s="142"/>
      <c r="M248" s="147"/>
      <c r="T248" s="148"/>
      <c r="AT248" s="144" t="s">
        <v>132</v>
      </c>
      <c r="AU248" s="144" t="s">
        <v>85</v>
      </c>
      <c r="AV248" s="12" t="s">
        <v>83</v>
      </c>
      <c r="AW248" s="12" t="s">
        <v>32</v>
      </c>
      <c r="AX248" s="12" t="s">
        <v>75</v>
      </c>
      <c r="AY248" s="144" t="s">
        <v>123</v>
      </c>
    </row>
    <row r="249" spans="2:65" s="13" customFormat="1">
      <c r="B249" s="149"/>
      <c r="D249" s="143" t="s">
        <v>132</v>
      </c>
      <c r="E249" s="150" t="s">
        <v>1</v>
      </c>
      <c r="F249" s="151" t="s">
        <v>298</v>
      </c>
      <c r="H249" s="152">
        <v>78.900000000000006</v>
      </c>
      <c r="I249" s="153"/>
      <c r="L249" s="149"/>
      <c r="M249" s="154"/>
      <c r="T249" s="155"/>
      <c r="AT249" s="150" t="s">
        <v>132</v>
      </c>
      <c r="AU249" s="150" t="s">
        <v>85</v>
      </c>
      <c r="AV249" s="13" t="s">
        <v>85</v>
      </c>
      <c r="AW249" s="13" t="s">
        <v>32</v>
      </c>
      <c r="AX249" s="13" t="s">
        <v>75</v>
      </c>
      <c r="AY249" s="150" t="s">
        <v>123</v>
      </c>
    </row>
    <row r="250" spans="2:65" s="14" customFormat="1">
      <c r="B250" s="156"/>
      <c r="D250" s="143" t="s">
        <v>132</v>
      </c>
      <c r="E250" s="157" t="s">
        <v>1</v>
      </c>
      <c r="F250" s="158" t="s">
        <v>137</v>
      </c>
      <c r="H250" s="159">
        <v>328.18</v>
      </c>
      <c r="I250" s="160"/>
      <c r="L250" s="156"/>
      <c r="M250" s="161"/>
      <c r="T250" s="162"/>
      <c r="AT250" s="157" t="s">
        <v>132</v>
      </c>
      <c r="AU250" s="157" t="s">
        <v>85</v>
      </c>
      <c r="AV250" s="14" t="s">
        <v>130</v>
      </c>
      <c r="AW250" s="14" t="s">
        <v>32</v>
      </c>
      <c r="AX250" s="14" t="s">
        <v>83</v>
      </c>
      <c r="AY250" s="157" t="s">
        <v>123</v>
      </c>
    </row>
    <row r="251" spans="2:65" s="1" customFormat="1" ht="16.5" customHeight="1">
      <c r="B251" s="31"/>
      <c r="C251" s="163" t="s">
        <v>328</v>
      </c>
      <c r="D251" s="163" t="s">
        <v>145</v>
      </c>
      <c r="E251" s="164" t="s">
        <v>329</v>
      </c>
      <c r="F251" s="165" t="s">
        <v>330</v>
      </c>
      <c r="G251" s="166" t="s">
        <v>331</v>
      </c>
      <c r="H251" s="167">
        <v>8.27</v>
      </c>
      <c r="I251" s="168"/>
      <c r="J251" s="169">
        <f>ROUND(I251*H251,2)</f>
        <v>0</v>
      </c>
      <c r="K251" s="170"/>
      <c r="L251" s="171"/>
      <c r="M251" s="172" t="s">
        <v>1</v>
      </c>
      <c r="N251" s="173" t="s">
        <v>40</v>
      </c>
      <c r="P251" s="138">
        <f>O251*H251</f>
        <v>0</v>
      </c>
      <c r="Q251" s="138">
        <v>0.55000000000000004</v>
      </c>
      <c r="R251" s="138">
        <f>Q251*H251</f>
        <v>4.5484999999999998</v>
      </c>
      <c r="S251" s="138">
        <v>0</v>
      </c>
      <c r="T251" s="139">
        <f>S251*H251</f>
        <v>0</v>
      </c>
      <c r="AR251" s="140" t="s">
        <v>270</v>
      </c>
      <c r="AT251" s="140" t="s">
        <v>145</v>
      </c>
      <c r="AU251" s="140" t="s">
        <v>85</v>
      </c>
      <c r="AY251" s="16" t="s">
        <v>123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6" t="s">
        <v>83</v>
      </c>
      <c r="BK251" s="141">
        <f>ROUND(I251*H251,2)</f>
        <v>0</v>
      </c>
      <c r="BL251" s="16" t="s">
        <v>199</v>
      </c>
      <c r="BM251" s="140" t="s">
        <v>332</v>
      </c>
    </row>
    <row r="252" spans="2:65" s="13" customFormat="1">
      <c r="B252" s="149"/>
      <c r="D252" s="143" t="s">
        <v>132</v>
      </c>
      <c r="E252" s="150" t="s">
        <v>1</v>
      </c>
      <c r="F252" s="151" t="s">
        <v>333</v>
      </c>
      <c r="H252" s="152">
        <v>7.8760000000000003</v>
      </c>
      <c r="I252" s="153"/>
      <c r="L252" s="149"/>
      <c r="M252" s="154"/>
      <c r="T252" s="155"/>
      <c r="AT252" s="150" t="s">
        <v>132</v>
      </c>
      <c r="AU252" s="150" t="s">
        <v>85</v>
      </c>
      <c r="AV252" s="13" t="s">
        <v>85</v>
      </c>
      <c r="AW252" s="13" t="s">
        <v>32</v>
      </c>
      <c r="AX252" s="13" t="s">
        <v>83</v>
      </c>
      <c r="AY252" s="150" t="s">
        <v>123</v>
      </c>
    </row>
    <row r="253" spans="2:65" s="13" customFormat="1">
      <c r="B253" s="149"/>
      <c r="D253" s="143" t="s">
        <v>132</v>
      </c>
      <c r="F253" s="151" t="s">
        <v>334</v>
      </c>
      <c r="H253" s="152">
        <v>8.27</v>
      </c>
      <c r="I253" s="153"/>
      <c r="L253" s="149"/>
      <c r="M253" s="154"/>
      <c r="T253" s="155"/>
      <c r="AT253" s="150" t="s">
        <v>132</v>
      </c>
      <c r="AU253" s="150" t="s">
        <v>85</v>
      </c>
      <c r="AV253" s="13" t="s">
        <v>85</v>
      </c>
      <c r="AW253" s="13" t="s">
        <v>4</v>
      </c>
      <c r="AX253" s="13" t="s">
        <v>83</v>
      </c>
      <c r="AY253" s="150" t="s">
        <v>123</v>
      </c>
    </row>
    <row r="254" spans="2:65" s="1" customFormat="1" ht="16.5" customHeight="1">
      <c r="B254" s="31"/>
      <c r="C254" s="163" t="s">
        <v>335</v>
      </c>
      <c r="D254" s="163" t="s">
        <v>145</v>
      </c>
      <c r="E254" s="164" t="s">
        <v>336</v>
      </c>
      <c r="F254" s="165" t="s">
        <v>337</v>
      </c>
      <c r="G254" s="166" t="s">
        <v>331</v>
      </c>
      <c r="H254" s="167">
        <v>8.1000000000000003E-2</v>
      </c>
      <c r="I254" s="168"/>
      <c r="J254" s="169">
        <f>ROUND(I254*H254,2)</f>
        <v>0</v>
      </c>
      <c r="K254" s="170"/>
      <c r="L254" s="171"/>
      <c r="M254" s="172" t="s">
        <v>1</v>
      </c>
      <c r="N254" s="173" t="s">
        <v>40</v>
      </c>
      <c r="P254" s="138">
        <f>O254*H254</f>
        <v>0</v>
      </c>
      <c r="Q254" s="138">
        <v>0.55000000000000004</v>
      </c>
      <c r="R254" s="138">
        <f>Q254*H254</f>
        <v>4.4550000000000006E-2</v>
      </c>
      <c r="S254" s="138">
        <v>0</v>
      </c>
      <c r="T254" s="139">
        <f>S254*H254</f>
        <v>0</v>
      </c>
      <c r="AR254" s="140" t="s">
        <v>270</v>
      </c>
      <c r="AT254" s="140" t="s">
        <v>145</v>
      </c>
      <c r="AU254" s="140" t="s">
        <v>85</v>
      </c>
      <c r="AY254" s="16" t="s">
        <v>123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6" t="s">
        <v>83</v>
      </c>
      <c r="BK254" s="141">
        <f>ROUND(I254*H254,2)</f>
        <v>0</v>
      </c>
      <c r="BL254" s="16" t="s">
        <v>199</v>
      </c>
      <c r="BM254" s="140" t="s">
        <v>338</v>
      </c>
    </row>
    <row r="255" spans="2:65" s="13" customFormat="1">
      <c r="B255" s="149"/>
      <c r="D255" s="143" t="s">
        <v>132</v>
      </c>
      <c r="E255" s="150" t="s">
        <v>1</v>
      </c>
      <c r="F255" s="151" t="s">
        <v>339</v>
      </c>
      <c r="H255" s="152">
        <v>7.3999999999999996E-2</v>
      </c>
      <c r="I255" s="153"/>
      <c r="L255" s="149"/>
      <c r="M255" s="154"/>
      <c r="T255" s="155"/>
      <c r="AT255" s="150" t="s">
        <v>132</v>
      </c>
      <c r="AU255" s="150" t="s">
        <v>85</v>
      </c>
      <c r="AV255" s="13" t="s">
        <v>85</v>
      </c>
      <c r="AW255" s="13" t="s">
        <v>32</v>
      </c>
      <c r="AX255" s="13" t="s">
        <v>83</v>
      </c>
      <c r="AY255" s="150" t="s">
        <v>123</v>
      </c>
    </row>
    <row r="256" spans="2:65" s="13" customFormat="1">
      <c r="B256" s="149"/>
      <c r="D256" s="143" t="s">
        <v>132</v>
      </c>
      <c r="F256" s="151" t="s">
        <v>340</v>
      </c>
      <c r="H256" s="152">
        <v>8.1000000000000003E-2</v>
      </c>
      <c r="I256" s="153"/>
      <c r="L256" s="149"/>
      <c r="M256" s="154"/>
      <c r="T256" s="155"/>
      <c r="AT256" s="150" t="s">
        <v>132</v>
      </c>
      <c r="AU256" s="150" t="s">
        <v>85</v>
      </c>
      <c r="AV256" s="13" t="s">
        <v>85</v>
      </c>
      <c r="AW256" s="13" t="s">
        <v>4</v>
      </c>
      <c r="AX256" s="13" t="s">
        <v>83</v>
      </c>
      <c r="AY256" s="150" t="s">
        <v>123</v>
      </c>
    </row>
    <row r="257" spans="2:65" s="1" customFormat="1" ht="24.2" customHeight="1">
      <c r="B257" s="31"/>
      <c r="C257" s="128" t="s">
        <v>341</v>
      </c>
      <c r="D257" s="128" t="s">
        <v>126</v>
      </c>
      <c r="E257" s="129" t="s">
        <v>342</v>
      </c>
      <c r="F257" s="130" t="s">
        <v>343</v>
      </c>
      <c r="G257" s="131" t="s">
        <v>129</v>
      </c>
      <c r="H257" s="132">
        <v>28.3</v>
      </c>
      <c r="I257" s="133"/>
      <c r="J257" s="134">
        <f>ROUND(I257*H257,2)</f>
        <v>0</v>
      </c>
      <c r="K257" s="135"/>
      <c r="L257" s="31"/>
      <c r="M257" s="136" t="s">
        <v>1</v>
      </c>
      <c r="N257" s="137" t="s">
        <v>40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199</v>
      </c>
      <c r="AT257" s="140" t="s">
        <v>126</v>
      </c>
      <c r="AU257" s="140" t="s">
        <v>85</v>
      </c>
      <c r="AY257" s="16" t="s">
        <v>123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6" t="s">
        <v>83</v>
      </c>
      <c r="BK257" s="141">
        <f>ROUND(I257*H257,2)</f>
        <v>0</v>
      </c>
      <c r="BL257" s="16" t="s">
        <v>199</v>
      </c>
      <c r="BM257" s="140" t="s">
        <v>344</v>
      </c>
    </row>
    <row r="258" spans="2:65" s="12" customFormat="1">
      <c r="B258" s="142"/>
      <c r="D258" s="143" t="s">
        <v>132</v>
      </c>
      <c r="E258" s="144" t="s">
        <v>1</v>
      </c>
      <c r="F258" s="145" t="s">
        <v>345</v>
      </c>
      <c r="H258" s="144" t="s">
        <v>1</v>
      </c>
      <c r="I258" s="146"/>
      <c r="L258" s="142"/>
      <c r="M258" s="147"/>
      <c r="T258" s="148"/>
      <c r="AT258" s="144" t="s">
        <v>132</v>
      </c>
      <c r="AU258" s="144" t="s">
        <v>85</v>
      </c>
      <c r="AV258" s="12" t="s">
        <v>83</v>
      </c>
      <c r="AW258" s="12" t="s">
        <v>32</v>
      </c>
      <c r="AX258" s="12" t="s">
        <v>75</v>
      </c>
      <c r="AY258" s="144" t="s">
        <v>123</v>
      </c>
    </row>
    <row r="259" spans="2:65" s="13" customFormat="1">
      <c r="B259" s="149"/>
      <c r="D259" s="143" t="s">
        <v>132</v>
      </c>
      <c r="E259" s="150" t="s">
        <v>1</v>
      </c>
      <c r="F259" s="151" t="s">
        <v>346</v>
      </c>
      <c r="H259" s="152">
        <v>5.52</v>
      </c>
      <c r="I259" s="153"/>
      <c r="L259" s="149"/>
      <c r="M259" s="154"/>
      <c r="T259" s="155"/>
      <c r="AT259" s="150" t="s">
        <v>132</v>
      </c>
      <c r="AU259" s="150" t="s">
        <v>85</v>
      </c>
      <c r="AV259" s="13" t="s">
        <v>85</v>
      </c>
      <c r="AW259" s="13" t="s">
        <v>32</v>
      </c>
      <c r="AX259" s="13" t="s">
        <v>75</v>
      </c>
      <c r="AY259" s="150" t="s">
        <v>123</v>
      </c>
    </row>
    <row r="260" spans="2:65" s="12" customFormat="1">
      <c r="B260" s="142"/>
      <c r="D260" s="143" t="s">
        <v>132</v>
      </c>
      <c r="E260" s="144" t="s">
        <v>1</v>
      </c>
      <c r="F260" s="145" t="s">
        <v>347</v>
      </c>
      <c r="H260" s="144" t="s">
        <v>1</v>
      </c>
      <c r="I260" s="146"/>
      <c r="L260" s="142"/>
      <c r="M260" s="147"/>
      <c r="T260" s="148"/>
      <c r="AT260" s="144" t="s">
        <v>132</v>
      </c>
      <c r="AU260" s="144" t="s">
        <v>85</v>
      </c>
      <c r="AV260" s="12" t="s">
        <v>83</v>
      </c>
      <c r="AW260" s="12" t="s">
        <v>32</v>
      </c>
      <c r="AX260" s="12" t="s">
        <v>75</v>
      </c>
      <c r="AY260" s="144" t="s">
        <v>123</v>
      </c>
    </row>
    <row r="261" spans="2:65" s="13" customFormat="1">
      <c r="B261" s="149"/>
      <c r="D261" s="143" t="s">
        <v>132</v>
      </c>
      <c r="E261" s="150" t="s">
        <v>1</v>
      </c>
      <c r="F261" s="151" t="s">
        <v>348</v>
      </c>
      <c r="H261" s="152">
        <v>2.64</v>
      </c>
      <c r="I261" s="153"/>
      <c r="L261" s="149"/>
      <c r="M261" s="154"/>
      <c r="T261" s="155"/>
      <c r="AT261" s="150" t="s">
        <v>132</v>
      </c>
      <c r="AU261" s="150" t="s">
        <v>85</v>
      </c>
      <c r="AV261" s="13" t="s">
        <v>85</v>
      </c>
      <c r="AW261" s="13" t="s">
        <v>32</v>
      </c>
      <c r="AX261" s="13" t="s">
        <v>75</v>
      </c>
      <c r="AY261" s="150" t="s">
        <v>123</v>
      </c>
    </row>
    <row r="262" spans="2:65" s="12" customFormat="1">
      <c r="B262" s="142"/>
      <c r="D262" s="143" t="s">
        <v>132</v>
      </c>
      <c r="E262" s="144" t="s">
        <v>1</v>
      </c>
      <c r="F262" s="145" t="s">
        <v>349</v>
      </c>
      <c r="H262" s="144" t="s">
        <v>1</v>
      </c>
      <c r="I262" s="146"/>
      <c r="L262" s="142"/>
      <c r="M262" s="147"/>
      <c r="T262" s="148"/>
      <c r="AT262" s="144" t="s">
        <v>132</v>
      </c>
      <c r="AU262" s="144" t="s">
        <v>85</v>
      </c>
      <c r="AV262" s="12" t="s">
        <v>83</v>
      </c>
      <c r="AW262" s="12" t="s">
        <v>32</v>
      </c>
      <c r="AX262" s="12" t="s">
        <v>75</v>
      </c>
      <c r="AY262" s="144" t="s">
        <v>123</v>
      </c>
    </row>
    <row r="263" spans="2:65" s="13" customFormat="1">
      <c r="B263" s="149"/>
      <c r="D263" s="143" t="s">
        <v>132</v>
      </c>
      <c r="E263" s="150" t="s">
        <v>1</v>
      </c>
      <c r="F263" s="151" t="s">
        <v>350</v>
      </c>
      <c r="H263" s="152">
        <v>6.64</v>
      </c>
      <c r="I263" s="153"/>
      <c r="L263" s="149"/>
      <c r="M263" s="154"/>
      <c r="T263" s="155"/>
      <c r="AT263" s="150" t="s">
        <v>132</v>
      </c>
      <c r="AU263" s="150" t="s">
        <v>85</v>
      </c>
      <c r="AV263" s="13" t="s">
        <v>85</v>
      </c>
      <c r="AW263" s="13" t="s">
        <v>32</v>
      </c>
      <c r="AX263" s="13" t="s">
        <v>75</v>
      </c>
      <c r="AY263" s="150" t="s">
        <v>123</v>
      </c>
    </row>
    <row r="264" spans="2:65" s="12" customFormat="1">
      <c r="B264" s="142"/>
      <c r="D264" s="143" t="s">
        <v>132</v>
      </c>
      <c r="E264" s="144" t="s">
        <v>1</v>
      </c>
      <c r="F264" s="145" t="s">
        <v>351</v>
      </c>
      <c r="H264" s="144" t="s">
        <v>1</v>
      </c>
      <c r="I264" s="146"/>
      <c r="L264" s="142"/>
      <c r="M264" s="147"/>
      <c r="T264" s="148"/>
      <c r="AT264" s="144" t="s">
        <v>132</v>
      </c>
      <c r="AU264" s="144" t="s">
        <v>85</v>
      </c>
      <c r="AV264" s="12" t="s">
        <v>83</v>
      </c>
      <c r="AW264" s="12" t="s">
        <v>32</v>
      </c>
      <c r="AX264" s="12" t="s">
        <v>75</v>
      </c>
      <c r="AY264" s="144" t="s">
        <v>123</v>
      </c>
    </row>
    <row r="265" spans="2:65" s="13" customFormat="1">
      <c r="B265" s="149"/>
      <c r="D265" s="143" t="s">
        <v>132</v>
      </c>
      <c r="E265" s="150" t="s">
        <v>1</v>
      </c>
      <c r="F265" s="151" t="s">
        <v>352</v>
      </c>
      <c r="H265" s="152">
        <v>3.64</v>
      </c>
      <c r="I265" s="153"/>
      <c r="L265" s="149"/>
      <c r="M265" s="154"/>
      <c r="T265" s="155"/>
      <c r="AT265" s="150" t="s">
        <v>132</v>
      </c>
      <c r="AU265" s="150" t="s">
        <v>85</v>
      </c>
      <c r="AV265" s="13" t="s">
        <v>85</v>
      </c>
      <c r="AW265" s="13" t="s">
        <v>32</v>
      </c>
      <c r="AX265" s="13" t="s">
        <v>75</v>
      </c>
      <c r="AY265" s="150" t="s">
        <v>123</v>
      </c>
    </row>
    <row r="266" spans="2:65" s="12" customFormat="1">
      <c r="B266" s="142"/>
      <c r="D266" s="143" t="s">
        <v>132</v>
      </c>
      <c r="E266" s="144" t="s">
        <v>1</v>
      </c>
      <c r="F266" s="145" t="s">
        <v>353</v>
      </c>
      <c r="H266" s="144" t="s">
        <v>1</v>
      </c>
      <c r="I266" s="146"/>
      <c r="L266" s="142"/>
      <c r="M266" s="147"/>
      <c r="T266" s="148"/>
      <c r="AT266" s="144" t="s">
        <v>132</v>
      </c>
      <c r="AU266" s="144" t="s">
        <v>85</v>
      </c>
      <c r="AV266" s="12" t="s">
        <v>83</v>
      </c>
      <c r="AW266" s="12" t="s">
        <v>32</v>
      </c>
      <c r="AX266" s="12" t="s">
        <v>75</v>
      </c>
      <c r="AY266" s="144" t="s">
        <v>123</v>
      </c>
    </row>
    <row r="267" spans="2:65" s="13" customFormat="1">
      <c r="B267" s="149"/>
      <c r="D267" s="143" t="s">
        <v>132</v>
      </c>
      <c r="E267" s="150" t="s">
        <v>1</v>
      </c>
      <c r="F267" s="151" t="s">
        <v>354</v>
      </c>
      <c r="H267" s="152">
        <v>1.64</v>
      </c>
      <c r="I267" s="153"/>
      <c r="L267" s="149"/>
      <c r="M267" s="154"/>
      <c r="T267" s="155"/>
      <c r="AT267" s="150" t="s">
        <v>132</v>
      </c>
      <c r="AU267" s="150" t="s">
        <v>85</v>
      </c>
      <c r="AV267" s="13" t="s">
        <v>85</v>
      </c>
      <c r="AW267" s="13" t="s">
        <v>32</v>
      </c>
      <c r="AX267" s="13" t="s">
        <v>75</v>
      </c>
      <c r="AY267" s="150" t="s">
        <v>123</v>
      </c>
    </row>
    <row r="268" spans="2:65" s="12" customFormat="1">
      <c r="B268" s="142"/>
      <c r="D268" s="143" t="s">
        <v>132</v>
      </c>
      <c r="E268" s="144" t="s">
        <v>1</v>
      </c>
      <c r="F268" s="145" t="s">
        <v>355</v>
      </c>
      <c r="H268" s="144" t="s">
        <v>1</v>
      </c>
      <c r="I268" s="146"/>
      <c r="L268" s="142"/>
      <c r="M268" s="147"/>
      <c r="T268" s="148"/>
      <c r="AT268" s="144" t="s">
        <v>132</v>
      </c>
      <c r="AU268" s="144" t="s">
        <v>85</v>
      </c>
      <c r="AV268" s="12" t="s">
        <v>83</v>
      </c>
      <c r="AW268" s="12" t="s">
        <v>32</v>
      </c>
      <c r="AX268" s="12" t="s">
        <v>75</v>
      </c>
      <c r="AY268" s="144" t="s">
        <v>123</v>
      </c>
    </row>
    <row r="269" spans="2:65" s="13" customFormat="1">
      <c r="B269" s="149"/>
      <c r="D269" s="143" t="s">
        <v>132</v>
      </c>
      <c r="E269" s="150" t="s">
        <v>1</v>
      </c>
      <c r="F269" s="151" t="s">
        <v>356</v>
      </c>
      <c r="H269" s="152">
        <v>2.68</v>
      </c>
      <c r="I269" s="153"/>
      <c r="L269" s="149"/>
      <c r="M269" s="154"/>
      <c r="T269" s="155"/>
      <c r="AT269" s="150" t="s">
        <v>132</v>
      </c>
      <c r="AU269" s="150" t="s">
        <v>85</v>
      </c>
      <c r="AV269" s="13" t="s">
        <v>85</v>
      </c>
      <c r="AW269" s="13" t="s">
        <v>32</v>
      </c>
      <c r="AX269" s="13" t="s">
        <v>75</v>
      </c>
      <c r="AY269" s="150" t="s">
        <v>123</v>
      </c>
    </row>
    <row r="270" spans="2:65" s="12" customFormat="1">
      <c r="B270" s="142"/>
      <c r="D270" s="143" t="s">
        <v>132</v>
      </c>
      <c r="E270" s="144" t="s">
        <v>1</v>
      </c>
      <c r="F270" s="145" t="s">
        <v>357</v>
      </c>
      <c r="H270" s="144" t="s">
        <v>1</v>
      </c>
      <c r="I270" s="146"/>
      <c r="L270" s="142"/>
      <c r="M270" s="147"/>
      <c r="T270" s="148"/>
      <c r="AT270" s="144" t="s">
        <v>132</v>
      </c>
      <c r="AU270" s="144" t="s">
        <v>85</v>
      </c>
      <c r="AV270" s="12" t="s">
        <v>83</v>
      </c>
      <c r="AW270" s="12" t="s">
        <v>32</v>
      </c>
      <c r="AX270" s="12" t="s">
        <v>75</v>
      </c>
      <c r="AY270" s="144" t="s">
        <v>123</v>
      </c>
    </row>
    <row r="271" spans="2:65" s="13" customFormat="1">
      <c r="B271" s="149"/>
      <c r="D271" s="143" t="s">
        <v>132</v>
      </c>
      <c r="E271" s="150" t="s">
        <v>1</v>
      </c>
      <c r="F271" s="151" t="s">
        <v>358</v>
      </c>
      <c r="H271" s="152">
        <v>2.02</v>
      </c>
      <c r="I271" s="153"/>
      <c r="L271" s="149"/>
      <c r="M271" s="154"/>
      <c r="T271" s="155"/>
      <c r="AT271" s="150" t="s">
        <v>132</v>
      </c>
      <c r="AU271" s="150" t="s">
        <v>85</v>
      </c>
      <c r="AV271" s="13" t="s">
        <v>85</v>
      </c>
      <c r="AW271" s="13" t="s">
        <v>32</v>
      </c>
      <c r="AX271" s="13" t="s">
        <v>75</v>
      </c>
      <c r="AY271" s="150" t="s">
        <v>123</v>
      </c>
    </row>
    <row r="272" spans="2:65" s="12" customFormat="1">
      <c r="B272" s="142"/>
      <c r="D272" s="143" t="s">
        <v>132</v>
      </c>
      <c r="E272" s="144" t="s">
        <v>1</v>
      </c>
      <c r="F272" s="145" t="s">
        <v>359</v>
      </c>
      <c r="H272" s="144" t="s">
        <v>1</v>
      </c>
      <c r="I272" s="146"/>
      <c r="L272" s="142"/>
      <c r="M272" s="147"/>
      <c r="T272" s="148"/>
      <c r="AT272" s="144" t="s">
        <v>132</v>
      </c>
      <c r="AU272" s="144" t="s">
        <v>85</v>
      </c>
      <c r="AV272" s="12" t="s">
        <v>83</v>
      </c>
      <c r="AW272" s="12" t="s">
        <v>32</v>
      </c>
      <c r="AX272" s="12" t="s">
        <v>75</v>
      </c>
      <c r="AY272" s="144" t="s">
        <v>123</v>
      </c>
    </row>
    <row r="273" spans="2:65" s="13" customFormat="1">
      <c r="B273" s="149"/>
      <c r="D273" s="143" t="s">
        <v>132</v>
      </c>
      <c r="E273" s="150" t="s">
        <v>1</v>
      </c>
      <c r="F273" s="151" t="s">
        <v>360</v>
      </c>
      <c r="H273" s="152">
        <v>1.72</v>
      </c>
      <c r="I273" s="153"/>
      <c r="L273" s="149"/>
      <c r="M273" s="154"/>
      <c r="T273" s="155"/>
      <c r="AT273" s="150" t="s">
        <v>132</v>
      </c>
      <c r="AU273" s="150" t="s">
        <v>85</v>
      </c>
      <c r="AV273" s="13" t="s">
        <v>85</v>
      </c>
      <c r="AW273" s="13" t="s">
        <v>32</v>
      </c>
      <c r="AX273" s="13" t="s">
        <v>75</v>
      </c>
      <c r="AY273" s="150" t="s">
        <v>123</v>
      </c>
    </row>
    <row r="274" spans="2:65" s="13" customFormat="1">
      <c r="B274" s="149"/>
      <c r="D274" s="143" t="s">
        <v>132</v>
      </c>
      <c r="E274" s="150" t="s">
        <v>1</v>
      </c>
      <c r="F274" s="151" t="s">
        <v>361</v>
      </c>
      <c r="H274" s="152">
        <v>1.8</v>
      </c>
      <c r="I274" s="153"/>
      <c r="L274" s="149"/>
      <c r="M274" s="154"/>
      <c r="T274" s="155"/>
      <c r="AT274" s="150" t="s">
        <v>132</v>
      </c>
      <c r="AU274" s="150" t="s">
        <v>85</v>
      </c>
      <c r="AV274" s="13" t="s">
        <v>85</v>
      </c>
      <c r="AW274" s="13" t="s">
        <v>32</v>
      </c>
      <c r="AX274" s="13" t="s">
        <v>75</v>
      </c>
      <c r="AY274" s="150" t="s">
        <v>123</v>
      </c>
    </row>
    <row r="275" spans="2:65" s="14" customFormat="1">
      <c r="B275" s="156"/>
      <c r="D275" s="143" t="s">
        <v>132</v>
      </c>
      <c r="E275" s="157" t="s">
        <v>1</v>
      </c>
      <c r="F275" s="158" t="s">
        <v>137</v>
      </c>
      <c r="H275" s="159">
        <v>28.3</v>
      </c>
      <c r="I275" s="160"/>
      <c r="L275" s="156"/>
      <c r="M275" s="161"/>
      <c r="T275" s="162"/>
      <c r="AT275" s="157" t="s">
        <v>132</v>
      </c>
      <c r="AU275" s="157" t="s">
        <v>85</v>
      </c>
      <c r="AV275" s="14" t="s">
        <v>130</v>
      </c>
      <c r="AW275" s="14" t="s">
        <v>32</v>
      </c>
      <c r="AX275" s="14" t="s">
        <v>83</v>
      </c>
      <c r="AY275" s="157" t="s">
        <v>123</v>
      </c>
    </row>
    <row r="276" spans="2:65" s="1" customFormat="1" ht="16.5" customHeight="1">
      <c r="B276" s="31"/>
      <c r="C276" s="163" t="s">
        <v>362</v>
      </c>
      <c r="D276" s="163" t="s">
        <v>145</v>
      </c>
      <c r="E276" s="164" t="s">
        <v>329</v>
      </c>
      <c r="F276" s="165" t="s">
        <v>330</v>
      </c>
      <c r="G276" s="166" t="s">
        <v>331</v>
      </c>
      <c r="H276" s="167">
        <v>0.69299999999999995</v>
      </c>
      <c r="I276" s="168"/>
      <c r="J276" s="169">
        <f>ROUND(I276*H276,2)</f>
        <v>0</v>
      </c>
      <c r="K276" s="170"/>
      <c r="L276" s="171"/>
      <c r="M276" s="172" t="s">
        <v>1</v>
      </c>
      <c r="N276" s="173" t="s">
        <v>40</v>
      </c>
      <c r="P276" s="138">
        <f>O276*H276</f>
        <v>0</v>
      </c>
      <c r="Q276" s="138">
        <v>0.55000000000000004</v>
      </c>
      <c r="R276" s="138">
        <f>Q276*H276</f>
        <v>0.38114999999999999</v>
      </c>
      <c r="S276" s="138">
        <v>0</v>
      </c>
      <c r="T276" s="139">
        <f>S276*H276</f>
        <v>0</v>
      </c>
      <c r="AR276" s="140" t="s">
        <v>270</v>
      </c>
      <c r="AT276" s="140" t="s">
        <v>145</v>
      </c>
      <c r="AU276" s="140" t="s">
        <v>85</v>
      </c>
      <c r="AY276" s="16" t="s">
        <v>123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6" t="s">
        <v>83</v>
      </c>
      <c r="BK276" s="141">
        <f>ROUND(I276*H276,2)</f>
        <v>0</v>
      </c>
      <c r="BL276" s="16" t="s">
        <v>199</v>
      </c>
      <c r="BM276" s="140" t="s">
        <v>363</v>
      </c>
    </row>
    <row r="277" spans="2:65" s="13" customFormat="1">
      <c r="B277" s="149"/>
      <c r="D277" s="143" t="s">
        <v>132</v>
      </c>
      <c r="E277" s="150" t="s">
        <v>1</v>
      </c>
      <c r="F277" s="151" t="s">
        <v>364</v>
      </c>
      <c r="H277" s="152">
        <v>0.67900000000000005</v>
      </c>
      <c r="I277" s="153"/>
      <c r="L277" s="149"/>
      <c r="M277" s="154"/>
      <c r="T277" s="155"/>
      <c r="AT277" s="150" t="s">
        <v>132</v>
      </c>
      <c r="AU277" s="150" t="s">
        <v>85</v>
      </c>
      <c r="AV277" s="13" t="s">
        <v>85</v>
      </c>
      <c r="AW277" s="13" t="s">
        <v>32</v>
      </c>
      <c r="AX277" s="13" t="s">
        <v>83</v>
      </c>
      <c r="AY277" s="150" t="s">
        <v>123</v>
      </c>
    </row>
    <row r="278" spans="2:65" s="13" customFormat="1">
      <c r="B278" s="149"/>
      <c r="D278" s="143" t="s">
        <v>132</v>
      </c>
      <c r="F278" s="151" t="s">
        <v>365</v>
      </c>
      <c r="H278" s="152">
        <v>0.69299999999999995</v>
      </c>
      <c r="I278" s="153"/>
      <c r="L278" s="149"/>
      <c r="M278" s="154"/>
      <c r="T278" s="155"/>
      <c r="AT278" s="150" t="s">
        <v>132</v>
      </c>
      <c r="AU278" s="150" t="s">
        <v>85</v>
      </c>
      <c r="AV278" s="13" t="s">
        <v>85</v>
      </c>
      <c r="AW278" s="13" t="s">
        <v>4</v>
      </c>
      <c r="AX278" s="13" t="s">
        <v>83</v>
      </c>
      <c r="AY278" s="150" t="s">
        <v>123</v>
      </c>
    </row>
    <row r="279" spans="2:65" s="1" customFormat="1" ht="16.5" customHeight="1">
      <c r="B279" s="31"/>
      <c r="C279" s="128" t="s">
        <v>366</v>
      </c>
      <c r="D279" s="128" t="s">
        <v>126</v>
      </c>
      <c r="E279" s="129" t="s">
        <v>367</v>
      </c>
      <c r="F279" s="130" t="s">
        <v>368</v>
      </c>
      <c r="G279" s="131" t="s">
        <v>129</v>
      </c>
      <c r="H279" s="132">
        <v>14.79</v>
      </c>
      <c r="I279" s="133"/>
      <c r="J279" s="134">
        <f>ROUND(I279*H279,2)</f>
        <v>0</v>
      </c>
      <c r="K279" s="135"/>
      <c r="L279" s="31"/>
      <c r="M279" s="136" t="s">
        <v>1</v>
      </c>
      <c r="N279" s="137" t="s">
        <v>40</v>
      </c>
      <c r="P279" s="138">
        <f>O279*H279</f>
        <v>0</v>
      </c>
      <c r="Q279" s="138">
        <v>0</v>
      </c>
      <c r="R279" s="138">
        <f>Q279*H279</f>
        <v>0</v>
      </c>
      <c r="S279" s="138">
        <v>1.4999999999999999E-2</v>
      </c>
      <c r="T279" s="139">
        <f>S279*H279</f>
        <v>0.22184999999999999</v>
      </c>
      <c r="AR279" s="140" t="s">
        <v>199</v>
      </c>
      <c r="AT279" s="140" t="s">
        <v>126</v>
      </c>
      <c r="AU279" s="140" t="s">
        <v>85</v>
      </c>
      <c r="AY279" s="16" t="s">
        <v>123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6" t="s">
        <v>83</v>
      </c>
      <c r="BK279" s="141">
        <f>ROUND(I279*H279,2)</f>
        <v>0</v>
      </c>
      <c r="BL279" s="16" t="s">
        <v>199</v>
      </c>
      <c r="BM279" s="140" t="s">
        <v>369</v>
      </c>
    </row>
    <row r="280" spans="2:65" s="12" customFormat="1">
      <c r="B280" s="142"/>
      <c r="D280" s="143" t="s">
        <v>132</v>
      </c>
      <c r="E280" s="144" t="s">
        <v>1</v>
      </c>
      <c r="F280" s="145" t="s">
        <v>370</v>
      </c>
      <c r="H280" s="144" t="s">
        <v>1</v>
      </c>
      <c r="I280" s="146"/>
      <c r="L280" s="142"/>
      <c r="M280" s="147"/>
      <c r="T280" s="148"/>
      <c r="AT280" s="144" t="s">
        <v>132</v>
      </c>
      <c r="AU280" s="144" t="s">
        <v>85</v>
      </c>
      <c r="AV280" s="12" t="s">
        <v>83</v>
      </c>
      <c r="AW280" s="12" t="s">
        <v>32</v>
      </c>
      <c r="AX280" s="12" t="s">
        <v>75</v>
      </c>
      <c r="AY280" s="144" t="s">
        <v>123</v>
      </c>
    </row>
    <row r="281" spans="2:65" s="13" customFormat="1">
      <c r="B281" s="149"/>
      <c r="D281" s="143" t="s">
        <v>132</v>
      </c>
      <c r="E281" s="150" t="s">
        <v>1</v>
      </c>
      <c r="F281" s="151" t="s">
        <v>371</v>
      </c>
      <c r="H281" s="152">
        <v>14.79</v>
      </c>
      <c r="I281" s="153"/>
      <c r="L281" s="149"/>
      <c r="M281" s="154"/>
      <c r="T281" s="155"/>
      <c r="AT281" s="150" t="s">
        <v>132</v>
      </c>
      <c r="AU281" s="150" t="s">
        <v>85</v>
      </c>
      <c r="AV281" s="13" t="s">
        <v>85</v>
      </c>
      <c r="AW281" s="13" t="s">
        <v>32</v>
      </c>
      <c r="AX281" s="13" t="s">
        <v>83</v>
      </c>
      <c r="AY281" s="150" t="s">
        <v>123</v>
      </c>
    </row>
    <row r="282" spans="2:65" s="1" customFormat="1" ht="16.5" customHeight="1">
      <c r="B282" s="31"/>
      <c r="C282" s="128" t="s">
        <v>372</v>
      </c>
      <c r="D282" s="128" t="s">
        <v>126</v>
      </c>
      <c r="E282" s="129" t="s">
        <v>373</v>
      </c>
      <c r="F282" s="130" t="s">
        <v>374</v>
      </c>
      <c r="G282" s="131" t="s">
        <v>206</v>
      </c>
      <c r="H282" s="132">
        <v>612</v>
      </c>
      <c r="I282" s="133"/>
      <c r="J282" s="134">
        <f>ROUND(I282*H282,2)</f>
        <v>0</v>
      </c>
      <c r="K282" s="135"/>
      <c r="L282" s="31"/>
      <c r="M282" s="136" t="s">
        <v>1</v>
      </c>
      <c r="N282" s="137" t="s">
        <v>40</v>
      </c>
      <c r="P282" s="138">
        <f>O282*H282</f>
        <v>0</v>
      </c>
      <c r="Q282" s="138">
        <v>2.0000000000000002E-5</v>
      </c>
      <c r="R282" s="138">
        <f>Q282*H282</f>
        <v>1.2240000000000001E-2</v>
      </c>
      <c r="S282" s="138">
        <v>0</v>
      </c>
      <c r="T282" s="139">
        <f>S282*H282</f>
        <v>0</v>
      </c>
      <c r="AR282" s="140" t="s">
        <v>199</v>
      </c>
      <c r="AT282" s="140" t="s">
        <v>126</v>
      </c>
      <c r="AU282" s="140" t="s">
        <v>85</v>
      </c>
      <c r="AY282" s="16" t="s">
        <v>123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6" t="s">
        <v>83</v>
      </c>
      <c r="BK282" s="141">
        <f>ROUND(I282*H282,2)</f>
        <v>0</v>
      </c>
      <c r="BL282" s="16" t="s">
        <v>199</v>
      </c>
      <c r="BM282" s="140" t="s">
        <v>375</v>
      </c>
    </row>
    <row r="283" spans="2:65" s="13" customFormat="1">
      <c r="B283" s="149"/>
      <c r="D283" s="143" t="s">
        <v>132</v>
      </c>
      <c r="E283" s="150" t="s">
        <v>1</v>
      </c>
      <c r="F283" s="151" t="s">
        <v>376</v>
      </c>
      <c r="H283" s="152">
        <v>612</v>
      </c>
      <c r="I283" s="153"/>
      <c r="L283" s="149"/>
      <c r="M283" s="154"/>
      <c r="T283" s="155"/>
      <c r="AT283" s="150" t="s">
        <v>132</v>
      </c>
      <c r="AU283" s="150" t="s">
        <v>85</v>
      </c>
      <c r="AV283" s="13" t="s">
        <v>85</v>
      </c>
      <c r="AW283" s="13" t="s">
        <v>32</v>
      </c>
      <c r="AX283" s="13" t="s">
        <v>83</v>
      </c>
      <c r="AY283" s="150" t="s">
        <v>123</v>
      </c>
    </row>
    <row r="284" spans="2:65" s="1" customFormat="1" ht="16.5" customHeight="1">
      <c r="B284" s="31"/>
      <c r="C284" s="163" t="s">
        <v>377</v>
      </c>
      <c r="D284" s="163" t="s">
        <v>145</v>
      </c>
      <c r="E284" s="164" t="s">
        <v>378</v>
      </c>
      <c r="F284" s="165" t="s">
        <v>379</v>
      </c>
      <c r="G284" s="166" t="s">
        <v>331</v>
      </c>
      <c r="H284" s="167">
        <v>1.542</v>
      </c>
      <c r="I284" s="168"/>
      <c r="J284" s="169">
        <f>ROUND(I284*H284,2)</f>
        <v>0</v>
      </c>
      <c r="K284" s="170"/>
      <c r="L284" s="171"/>
      <c r="M284" s="172" t="s">
        <v>1</v>
      </c>
      <c r="N284" s="173" t="s">
        <v>40</v>
      </c>
      <c r="P284" s="138">
        <f>O284*H284</f>
        <v>0</v>
      </c>
      <c r="Q284" s="138">
        <v>0.55000000000000004</v>
      </c>
      <c r="R284" s="138">
        <f>Q284*H284</f>
        <v>0.84810000000000008</v>
      </c>
      <c r="S284" s="138">
        <v>0</v>
      </c>
      <c r="T284" s="139">
        <f>S284*H284</f>
        <v>0</v>
      </c>
      <c r="AR284" s="140" t="s">
        <v>270</v>
      </c>
      <c r="AT284" s="140" t="s">
        <v>145</v>
      </c>
      <c r="AU284" s="140" t="s">
        <v>85</v>
      </c>
      <c r="AY284" s="16" t="s">
        <v>123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6" t="s">
        <v>83</v>
      </c>
      <c r="BK284" s="141">
        <f>ROUND(I284*H284,2)</f>
        <v>0</v>
      </c>
      <c r="BL284" s="16" t="s">
        <v>199</v>
      </c>
      <c r="BM284" s="140" t="s">
        <v>380</v>
      </c>
    </row>
    <row r="285" spans="2:65" s="13" customFormat="1">
      <c r="B285" s="149"/>
      <c r="D285" s="143" t="s">
        <v>132</v>
      </c>
      <c r="E285" s="150" t="s">
        <v>1</v>
      </c>
      <c r="F285" s="151" t="s">
        <v>381</v>
      </c>
      <c r="H285" s="152">
        <v>1.4690000000000001</v>
      </c>
      <c r="I285" s="153"/>
      <c r="L285" s="149"/>
      <c r="M285" s="154"/>
      <c r="T285" s="155"/>
      <c r="AT285" s="150" t="s">
        <v>132</v>
      </c>
      <c r="AU285" s="150" t="s">
        <v>85</v>
      </c>
      <c r="AV285" s="13" t="s">
        <v>85</v>
      </c>
      <c r="AW285" s="13" t="s">
        <v>32</v>
      </c>
      <c r="AX285" s="13" t="s">
        <v>83</v>
      </c>
      <c r="AY285" s="150" t="s">
        <v>123</v>
      </c>
    </row>
    <row r="286" spans="2:65" s="13" customFormat="1">
      <c r="B286" s="149"/>
      <c r="D286" s="143" t="s">
        <v>132</v>
      </c>
      <c r="F286" s="151" t="s">
        <v>382</v>
      </c>
      <c r="H286" s="152">
        <v>1.542</v>
      </c>
      <c r="I286" s="153"/>
      <c r="L286" s="149"/>
      <c r="M286" s="154"/>
      <c r="T286" s="155"/>
      <c r="AT286" s="150" t="s">
        <v>132</v>
      </c>
      <c r="AU286" s="150" t="s">
        <v>85</v>
      </c>
      <c r="AV286" s="13" t="s">
        <v>85</v>
      </c>
      <c r="AW286" s="13" t="s">
        <v>4</v>
      </c>
      <c r="AX286" s="13" t="s">
        <v>83</v>
      </c>
      <c r="AY286" s="150" t="s">
        <v>123</v>
      </c>
    </row>
    <row r="287" spans="2:65" s="1" customFormat="1" ht="24.2" customHeight="1">
      <c r="B287" s="31"/>
      <c r="C287" s="128" t="s">
        <v>383</v>
      </c>
      <c r="D287" s="128" t="s">
        <v>126</v>
      </c>
      <c r="E287" s="129" t="s">
        <v>384</v>
      </c>
      <c r="F287" s="130" t="s">
        <v>385</v>
      </c>
      <c r="G287" s="131" t="s">
        <v>331</v>
      </c>
      <c r="H287" s="132">
        <v>10.586</v>
      </c>
      <c r="I287" s="133"/>
      <c r="J287" s="134">
        <f>ROUND(I287*H287,2)</f>
        <v>0</v>
      </c>
      <c r="K287" s="135"/>
      <c r="L287" s="31"/>
      <c r="M287" s="136" t="s">
        <v>1</v>
      </c>
      <c r="N287" s="137" t="s">
        <v>40</v>
      </c>
      <c r="P287" s="138">
        <f>O287*H287</f>
        <v>0</v>
      </c>
      <c r="Q287" s="138">
        <v>2.3369999999999998E-2</v>
      </c>
      <c r="R287" s="138">
        <f>Q287*H287</f>
        <v>0.24739481999999999</v>
      </c>
      <c r="S287" s="138">
        <v>0</v>
      </c>
      <c r="T287" s="139">
        <f>S287*H287</f>
        <v>0</v>
      </c>
      <c r="AR287" s="140" t="s">
        <v>199</v>
      </c>
      <c r="AT287" s="140" t="s">
        <v>126</v>
      </c>
      <c r="AU287" s="140" t="s">
        <v>85</v>
      </c>
      <c r="AY287" s="16" t="s">
        <v>123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6" t="s">
        <v>83</v>
      </c>
      <c r="BK287" s="141">
        <f>ROUND(I287*H287,2)</f>
        <v>0</v>
      </c>
      <c r="BL287" s="16" t="s">
        <v>199</v>
      </c>
      <c r="BM287" s="140" t="s">
        <v>386</v>
      </c>
    </row>
    <row r="288" spans="2:65" s="13" customFormat="1">
      <c r="B288" s="149"/>
      <c r="D288" s="143" t="s">
        <v>132</v>
      </c>
      <c r="E288" s="150" t="s">
        <v>1</v>
      </c>
      <c r="F288" s="151" t="s">
        <v>387</v>
      </c>
      <c r="H288" s="152">
        <v>8.27</v>
      </c>
      <c r="I288" s="153"/>
      <c r="L288" s="149"/>
      <c r="M288" s="154"/>
      <c r="T288" s="155"/>
      <c r="AT288" s="150" t="s">
        <v>132</v>
      </c>
      <c r="AU288" s="150" t="s">
        <v>85</v>
      </c>
      <c r="AV288" s="13" t="s">
        <v>85</v>
      </c>
      <c r="AW288" s="13" t="s">
        <v>32</v>
      </c>
      <c r="AX288" s="13" t="s">
        <v>75</v>
      </c>
      <c r="AY288" s="150" t="s">
        <v>123</v>
      </c>
    </row>
    <row r="289" spans="2:65" s="13" customFormat="1">
      <c r="B289" s="149"/>
      <c r="D289" s="143" t="s">
        <v>132</v>
      </c>
      <c r="E289" s="150" t="s">
        <v>1</v>
      </c>
      <c r="F289" s="151" t="s">
        <v>388</v>
      </c>
      <c r="H289" s="152">
        <v>8.1000000000000003E-2</v>
      </c>
      <c r="I289" s="153"/>
      <c r="L289" s="149"/>
      <c r="M289" s="154"/>
      <c r="T289" s="155"/>
      <c r="AT289" s="150" t="s">
        <v>132</v>
      </c>
      <c r="AU289" s="150" t="s">
        <v>85</v>
      </c>
      <c r="AV289" s="13" t="s">
        <v>85</v>
      </c>
      <c r="AW289" s="13" t="s">
        <v>32</v>
      </c>
      <c r="AX289" s="13" t="s">
        <v>75</v>
      </c>
      <c r="AY289" s="150" t="s">
        <v>123</v>
      </c>
    </row>
    <row r="290" spans="2:65" s="13" customFormat="1">
      <c r="B290" s="149"/>
      <c r="D290" s="143" t="s">
        <v>132</v>
      </c>
      <c r="E290" s="150" t="s">
        <v>1</v>
      </c>
      <c r="F290" s="151" t="s">
        <v>389</v>
      </c>
      <c r="H290" s="152">
        <v>0.69299999999999995</v>
      </c>
      <c r="I290" s="153"/>
      <c r="L290" s="149"/>
      <c r="M290" s="154"/>
      <c r="T290" s="155"/>
      <c r="AT290" s="150" t="s">
        <v>132</v>
      </c>
      <c r="AU290" s="150" t="s">
        <v>85</v>
      </c>
      <c r="AV290" s="13" t="s">
        <v>85</v>
      </c>
      <c r="AW290" s="13" t="s">
        <v>32</v>
      </c>
      <c r="AX290" s="13" t="s">
        <v>75</v>
      </c>
      <c r="AY290" s="150" t="s">
        <v>123</v>
      </c>
    </row>
    <row r="291" spans="2:65" s="13" customFormat="1">
      <c r="B291" s="149"/>
      <c r="D291" s="143" t="s">
        <v>132</v>
      </c>
      <c r="E291" s="150" t="s">
        <v>1</v>
      </c>
      <c r="F291" s="151" t="s">
        <v>390</v>
      </c>
      <c r="H291" s="152">
        <v>1.542</v>
      </c>
      <c r="I291" s="153"/>
      <c r="L291" s="149"/>
      <c r="M291" s="154"/>
      <c r="T291" s="155"/>
      <c r="AT291" s="150" t="s">
        <v>132</v>
      </c>
      <c r="AU291" s="150" t="s">
        <v>85</v>
      </c>
      <c r="AV291" s="13" t="s">
        <v>85</v>
      </c>
      <c r="AW291" s="13" t="s">
        <v>32</v>
      </c>
      <c r="AX291" s="13" t="s">
        <v>75</v>
      </c>
      <c r="AY291" s="150" t="s">
        <v>123</v>
      </c>
    </row>
    <row r="292" spans="2:65" s="14" customFormat="1">
      <c r="B292" s="156"/>
      <c r="D292" s="143" t="s">
        <v>132</v>
      </c>
      <c r="E292" s="157" t="s">
        <v>1</v>
      </c>
      <c r="F292" s="158" t="s">
        <v>137</v>
      </c>
      <c r="H292" s="159">
        <v>10.586</v>
      </c>
      <c r="I292" s="160"/>
      <c r="L292" s="156"/>
      <c r="M292" s="161"/>
      <c r="T292" s="162"/>
      <c r="AT292" s="157" t="s">
        <v>132</v>
      </c>
      <c r="AU292" s="157" t="s">
        <v>85</v>
      </c>
      <c r="AV292" s="14" t="s">
        <v>130</v>
      </c>
      <c r="AW292" s="14" t="s">
        <v>32</v>
      </c>
      <c r="AX292" s="14" t="s">
        <v>83</v>
      </c>
      <c r="AY292" s="157" t="s">
        <v>123</v>
      </c>
    </row>
    <row r="293" spans="2:65" s="1" customFormat="1" ht="24.2" customHeight="1">
      <c r="B293" s="31"/>
      <c r="C293" s="128" t="s">
        <v>391</v>
      </c>
      <c r="D293" s="128" t="s">
        <v>126</v>
      </c>
      <c r="E293" s="129" t="s">
        <v>392</v>
      </c>
      <c r="F293" s="130" t="s">
        <v>393</v>
      </c>
      <c r="G293" s="131" t="s">
        <v>129</v>
      </c>
      <c r="H293" s="132">
        <v>4.5250000000000004</v>
      </c>
      <c r="I293" s="133"/>
      <c r="J293" s="134">
        <f>ROUND(I293*H293,2)</f>
        <v>0</v>
      </c>
      <c r="K293" s="135"/>
      <c r="L293" s="31"/>
      <c r="M293" s="136" t="s">
        <v>1</v>
      </c>
      <c r="N293" s="137" t="s">
        <v>40</v>
      </c>
      <c r="P293" s="138">
        <f>O293*H293</f>
        <v>0</v>
      </c>
      <c r="Q293" s="138">
        <v>2.367E-2</v>
      </c>
      <c r="R293" s="138">
        <f>Q293*H293</f>
        <v>0.10710675000000001</v>
      </c>
      <c r="S293" s="138">
        <v>0</v>
      </c>
      <c r="T293" s="139">
        <f>S293*H293</f>
        <v>0</v>
      </c>
      <c r="AR293" s="140" t="s">
        <v>199</v>
      </c>
      <c r="AT293" s="140" t="s">
        <v>126</v>
      </c>
      <c r="AU293" s="140" t="s">
        <v>85</v>
      </c>
      <c r="AY293" s="16" t="s">
        <v>123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6" t="s">
        <v>83</v>
      </c>
      <c r="BK293" s="141">
        <f>ROUND(I293*H293,2)</f>
        <v>0</v>
      </c>
      <c r="BL293" s="16" t="s">
        <v>199</v>
      </c>
      <c r="BM293" s="140" t="s">
        <v>394</v>
      </c>
    </row>
    <row r="294" spans="2:65" s="12" customFormat="1">
      <c r="B294" s="142"/>
      <c r="D294" s="143" t="s">
        <v>132</v>
      </c>
      <c r="E294" s="144" t="s">
        <v>1</v>
      </c>
      <c r="F294" s="145" t="s">
        <v>133</v>
      </c>
      <c r="H294" s="144" t="s">
        <v>1</v>
      </c>
      <c r="I294" s="146"/>
      <c r="L294" s="142"/>
      <c r="M294" s="147"/>
      <c r="T294" s="148"/>
      <c r="AT294" s="144" t="s">
        <v>132</v>
      </c>
      <c r="AU294" s="144" t="s">
        <v>85</v>
      </c>
      <c r="AV294" s="12" t="s">
        <v>83</v>
      </c>
      <c r="AW294" s="12" t="s">
        <v>32</v>
      </c>
      <c r="AX294" s="12" t="s">
        <v>75</v>
      </c>
      <c r="AY294" s="144" t="s">
        <v>123</v>
      </c>
    </row>
    <row r="295" spans="2:65" s="13" customFormat="1">
      <c r="B295" s="149"/>
      <c r="D295" s="143" t="s">
        <v>132</v>
      </c>
      <c r="E295" s="150" t="s">
        <v>1</v>
      </c>
      <c r="F295" s="151" t="s">
        <v>134</v>
      </c>
      <c r="H295" s="152">
        <v>2.0249999999999999</v>
      </c>
      <c r="I295" s="153"/>
      <c r="L295" s="149"/>
      <c r="M295" s="154"/>
      <c r="T295" s="155"/>
      <c r="AT295" s="150" t="s">
        <v>132</v>
      </c>
      <c r="AU295" s="150" t="s">
        <v>85</v>
      </c>
      <c r="AV295" s="13" t="s">
        <v>85</v>
      </c>
      <c r="AW295" s="13" t="s">
        <v>32</v>
      </c>
      <c r="AX295" s="13" t="s">
        <v>75</v>
      </c>
      <c r="AY295" s="150" t="s">
        <v>123</v>
      </c>
    </row>
    <row r="296" spans="2:65" s="12" customFormat="1">
      <c r="B296" s="142"/>
      <c r="D296" s="143" t="s">
        <v>132</v>
      </c>
      <c r="E296" s="144" t="s">
        <v>1</v>
      </c>
      <c r="F296" s="145" t="s">
        <v>135</v>
      </c>
      <c r="H296" s="144" t="s">
        <v>1</v>
      </c>
      <c r="I296" s="146"/>
      <c r="L296" s="142"/>
      <c r="M296" s="147"/>
      <c r="T296" s="148"/>
      <c r="AT296" s="144" t="s">
        <v>132</v>
      </c>
      <c r="AU296" s="144" t="s">
        <v>85</v>
      </c>
      <c r="AV296" s="12" t="s">
        <v>83</v>
      </c>
      <c r="AW296" s="12" t="s">
        <v>32</v>
      </c>
      <c r="AX296" s="12" t="s">
        <v>75</v>
      </c>
      <c r="AY296" s="144" t="s">
        <v>123</v>
      </c>
    </row>
    <row r="297" spans="2:65" s="13" customFormat="1">
      <c r="B297" s="149"/>
      <c r="D297" s="143" t="s">
        <v>132</v>
      </c>
      <c r="E297" s="150" t="s">
        <v>1</v>
      </c>
      <c r="F297" s="151" t="s">
        <v>136</v>
      </c>
      <c r="H297" s="152">
        <v>2.5</v>
      </c>
      <c r="I297" s="153"/>
      <c r="L297" s="149"/>
      <c r="M297" s="154"/>
      <c r="T297" s="155"/>
      <c r="AT297" s="150" t="s">
        <v>132</v>
      </c>
      <c r="AU297" s="150" t="s">
        <v>85</v>
      </c>
      <c r="AV297" s="13" t="s">
        <v>85</v>
      </c>
      <c r="AW297" s="13" t="s">
        <v>32</v>
      </c>
      <c r="AX297" s="13" t="s">
        <v>75</v>
      </c>
      <c r="AY297" s="150" t="s">
        <v>123</v>
      </c>
    </row>
    <row r="298" spans="2:65" s="14" customFormat="1">
      <c r="B298" s="156"/>
      <c r="D298" s="143" t="s">
        <v>132</v>
      </c>
      <c r="E298" s="157" t="s">
        <v>1</v>
      </c>
      <c r="F298" s="158" t="s">
        <v>137</v>
      </c>
      <c r="H298" s="159">
        <v>4.5250000000000004</v>
      </c>
      <c r="I298" s="160"/>
      <c r="L298" s="156"/>
      <c r="M298" s="161"/>
      <c r="T298" s="162"/>
      <c r="AT298" s="157" t="s">
        <v>132</v>
      </c>
      <c r="AU298" s="157" t="s">
        <v>85</v>
      </c>
      <c r="AV298" s="14" t="s">
        <v>130</v>
      </c>
      <c r="AW298" s="14" t="s">
        <v>32</v>
      </c>
      <c r="AX298" s="14" t="s">
        <v>83</v>
      </c>
      <c r="AY298" s="157" t="s">
        <v>123</v>
      </c>
    </row>
    <row r="299" spans="2:65" s="1" customFormat="1" ht="16.5" customHeight="1">
      <c r="B299" s="31"/>
      <c r="C299" s="128" t="s">
        <v>395</v>
      </c>
      <c r="D299" s="128" t="s">
        <v>126</v>
      </c>
      <c r="E299" s="129" t="s">
        <v>396</v>
      </c>
      <c r="F299" s="130" t="s">
        <v>397</v>
      </c>
      <c r="G299" s="131" t="s">
        <v>206</v>
      </c>
      <c r="H299" s="132">
        <v>36.200000000000003</v>
      </c>
      <c r="I299" s="133"/>
      <c r="J299" s="134">
        <f>ROUND(I299*H299,2)</f>
        <v>0</v>
      </c>
      <c r="K299" s="135"/>
      <c r="L299" s="31"/>
      <c r="M299" s="136" t="s">
        <v>1</v>
      </c>
      <c r="N299" s="137" t="s">
        <v>40</v>
      </c>
      <c r="P299" s="138">
        <f>O299*H299</f>
        <v>0</v>
      </c>
      <c r="Q299" s="138">
        <v>1.0000000000000001E-5</v>
      </c>
      <c r="R299" s="138">
        <f>Q299*H299</f>
        <v>3.6200000000000007E-4</v>
      </c>
      <c r="S299" s="138">
        <v>0</v>
      </c>
      <c r="T299" s="139">
        <f>S299*H299</f>
        <v>0</v>
      </c>
      <c r="AR299" s="140" t="s">
        <v>199</v>
      </c>
      <c r="AT299" s="140" t="s">
        <v>126</v>
      </c>
      <c r="AU299" s="140" t="s">
        <v>85</v>
      </c>
      <c r="AY299" s="16" t="s">
        <v>123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6" t="s">
        <v>83</v>
      </c>
      <c r="BK299" s="141">
        <f>ROUND(I299*H299,2)</f>
        <v>0</v>
      </c>
      <c r="BL299" s="16" t="s">
        <v>199</v>
      </c>
      <c r="BM299" s="140" t="s">
        <v>398</v>
      </c>
    </row>
    <row r="300" spans="2:65" s="13" customFormat="1">
      <c r="B300" s="149"/>
      <c r="D300" s="143" t="s">
        <v>132</v>
      </c>
      <c r="E300" s="150" t="s">
        <v>1</v>
      </c>
      <c r="F300" s="151" t="s">
        <v>399</v>
      </c>
      <c r="H300" s="152">
        <v>36.200000000000003</v>
      </c>
      <c r="I300" s="153"/>
      <c r="L300" s="149"/>
      <c r="M300" s="154"/>
      <c r="T300" s="155"/>
      <c r="AT300" s="150" t="s">
        <v>132</v>
      </c>
      <c r="AU300" s="150" t="s">
        <v>85</v>
      </c>
      <c r="AV300" s="13" t="s">
        <v>85</v>
      </c>
      <c r="AW300" s="13" t="s">
        <v>32</v>
      </c>
      <c r="AX300" s="13" t="s">
        <v>83</v>
      </c>
      <c r="AY300" s="150" t="s">
        <v>123</v>
      </c>
    </row>
    <row r="301" spans="2:65" s="1" customFormat="1" ht="24.2" customHeight="1">
      <c r="B301" s="31"/>
      <c r="C301" s="163" t="s">
        <v>400</v>
      </c>
      <c r="D301" s="163" t="s">
        <v>145</v>
      </c>
      <c r="E301" s="164" t="s">
        <v>401</v>
      </c>
      <c r="F301" s="165" t="s">
        <v>402</v>
      </c>
      <c r="G301" s="166" t="s">
        <v>331</v>
      </c>
      <c r="H301" s="167">
        <v>5.5E-2</v>
      </c>
      <c r="I301" s="168"/>
      <c r="J301" s="169">
        <f>ROUND(I301*H301,2)</f>
        <v>0</v>
      </c>
      <c r="K301" s="170"/>
      <c r="L301" s="171"/>
      <c r="M301" s="172" t="s">
        <v>1</v>
      </c>
      <c r="N301" s="173" t="s">
        <v>40</v>
      </c>
      <c r="P301" s="138">
        <f>O301*H301</f>
        <v>0</v>
      </c>
      <c r="Q301" s="138">
        <v>0.55000000000000004</v>
      </c>
      <c r="R301" s="138">
        <f>Q301*H301</f>
        <v>3.0250000000000003E-2</v>
      </c>
      <c r="S301" s="138">
        <v>0</v>
      </c>
      <c r="T301" s="139">
        <f>S301*H301</f>
        <v>0</v>
      </c>
      <c r="AR301" s="140" t="s">
        <v>270</v>
      </c>
      <c r="AT301" s="140" t="s">
        <v>145</v>
      </c>
      <c r="AU301" s="140" t="s">
        <v>85</v>
      </c>
      <c r="AY301" s="16" t="s">
        <v>123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6" t="s">
        <v>83</v>
      </c>
      <c r="BK301" s="141">
        <f>ROUND(I301*H301,2)</f>
        <v>0</v>
      </c>
      <c r="BL301" s="16" t="s">
        <v>199</v>
      </c>
      <c r="BM301" s="140" t="s">
        <v>403</v>
      </c>
    </row>
    <row r="302" spans="2:65" s="13" customFormat="1">
      <c r="B302" s="149"/>
      <c r="D302" s="143" t="s">
        <v>132</v>
      </c>
      <c r="E302" s="150" t="s">
        <v>1</v>
      </c>
      <c r="F302" s="151" t="s">
        <v>404</v>
      </c>
      <c r="H302" s="152">
        <v>5.3999999999999999E-2</v>
      </c>
      <c r="I302" s="153"/>
      <c r="L302" s="149"/>
      <c r="M302" s="154"/>
      <c r="T302" s="155"/>
      <c r="AT302" s="150" t="s">
        <v>132</v>
      </c>
      <c r="AU302" s="150" t="s">
        <v>85</v>
      </c>
      <c r="AV302" s="13" t="s">
        <v>85</v>
      </c>
      <c r="AW302" s="13" t="s">
        <v>32</v>
      </c>
      <c r="AX302" s="13" t="s">
        <v>83</v>
      </c>
      <c r="AY302" s="150" t="s">
        <v>123</v>
      </c>
    </row>
    <row r="303" spans="2:65" s="13" customFormat="1">
      <c r="B303" s="149"/>
      <c r="D303" s="143" t="s">
        <v>132</v>
      </c>
      <c r="F303" s="151" t="s">
        <v>405</v>
      </c>
      <c r="H303" s="152">
        <v>5.5E-2</v>
      </c>
      <c r="I303" s="153"/>
      <c r="L303" s="149"/>
      <c r="M303" s="154"/>
      <c r="T303" s="155"/>
      <c r="AT303" s="150" t="s">
        <v>132</v>
      </c>
      <c r="AU303" s="150" t="s">
        <v>85</v>
      </c>
      <c r="AV303" s="13" t="s">
        <v>85</v>
      </c>
      <c r="AW303" s="13" t="s">
        <v>4</v>
      </c>
      <c r="AX303" s="13" t="s">
        <v>83</v>
      </c>
      <c r="AY303" s="150" t="s">
        <v>123</v>
      </c>
    </row>
    <row r="304" spans="2:65" s="1" customFormat="1" ht="24.2" customHeight="1">
      <c r="B304" s="31"/>
      <c r="C304" s="128" t="s">
        <v>406</v>
      </c>
      <c r="D304" s="128" t="s">
        <v>126</v>
      </c>
      <c r="E304" s="129" t="s">
        <v>407</v>
      </c>
      <c r="F304" s="130" t="s">
        <v>408</v>
      </c>
      <c r="G304" s="131" t="s">
        <v>251</v>
      </c>
      <c r="H304" s="132">
        <v>6.22</v>
      </c>
      <c r="I304" s="133"/>
      <c r="J304" s="134">
        <f>ROUND(I304*H304,2)</f>
        <v>0</v>
      </c>
      <c r="K304" s="135"/>
      <c r="L304" s="31"/>
      <c r="M304" s="136" t="s">
        <v>1</v>
      </c>
      <c r="N304" s="137" t="s">
        <v>40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199</v>
      </c>
      <c r="AT304" s="140" t="s">
        <v>126</v>
      </c>
      <c r="AU304" s="140" t="s">
        <v>85</v>
      </c>
      <c r="AY304" s="16" t="s">
        <v>123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6" t="s">
        <v>83</v>
      </c>
      <c r="BK304" s="141">
        <f>ROUND(I304*H304,2)</f>
        <v>0</v>
      </c>
      <c r="BL304" s="16" t="s">
        <v>199</v>
      </c>
      <c r="BM304" s="140" t="s">
        <v>409</v>
      </c>
    </row>
    <row r="305" spans="2:65" s="11" customFormat="1" ht="22.9" customHeight="1">
      <c r="B305" s="116"/>
      <c r="D305" s="117" t="s">
        <v>74</v>
      </c>
      <c r="E305" s="126" t="s">
        <v>410</v>
      </c>
      <c r="F305" s="126" t="s">
        <v>411</v>
      </c>
      <c r="I305" s="119"/>
      <c r="J305" s="127">
        <f>BK305</f>
        <v>0</v>
      </c>
      <c r="L305" s="116"/>
      <c r="M305" s="121"/>
      <c r="P305" s="122">
        <f>SUM(P306:P311)</f>
        <v>0</v>
      </c>
      <c r="R305" s="122">
        <f>SUM(R306:R311)</f>
        <v>0</v>
      </c>
      <c r="T305" s="123">
        <f>SUM(T306:T311)</f>
        <v>0.57920000000000005</v>
      </c>
      <c r="AR305" s="117" t="s">
        <v>85</v>
      </c>
      <c r="AT305" s="124" t="s">
        <v>74</v>
      </c>
      <c r="AU305" s="124" t="s">
        <v>83</v>
      </c>
      <c r="AY305" s="117" t="s">
        <v>123</v>
      </c>
      <c r="BK305" s="125">
        <f>SUM(BK306:BK311)</f>
        <v>0</v>
      </c>
    </row>
    <row r="306" spans="2:65" s="1" customFormat="1" ht="37.9" customHeight="1">
      <c r="B306" s="31"/>
      <c r="C306" s="128" t="s">
        <v>412</v>
      </c>
      <c r="D306" s="128" t="s">
        <v>126</v>
      </c>
      <c r="E306" s="129" t="s">
        <v>413</v>
      </c>
      <c r="F306" s="130" t="s">
        <v>414</v>
      </c>
      <c r="G306" s="131" t="s">
        <v>206</v>
      </c>
      <c r="H306" s="132">
        <v>18.100000000000001</v>
      </c>
      <c r="I306" s="133"/>
      <c r="J306" s="134">
        <f>ROUND(I306*H306,2)</f>
        <v>0</v>
      </c>
      <c r="K306" s="135"/>
      <c r="L306" s="31"/>
      <c r="M306" s="136" t="s">
        <v>1</v>
      </c>
      <c r="N306" s="137" t="s">
        <v>40</v>
      </c>
      <c r="P306" s="138">
        <f>O306*H306</f>
        <v>0</v>
      </c>
      <c r="Q306" s="138">
        <v>0</v>
      </c>
      <c r="R306" s="138">
        <f>Q306*H306</f>
        <v>0</v>
      </c>
      <c r="S306" s="138">
        <v>3.2000000000000001E-2</v>
      </c>
      <c r="T306" s="139">
        <f>S306*H306</f>
        <v>0.57920000000000005</v>
      </c>
      <c r="AR306" s="140" t="s">
        <v>199</v>
      </c>
      <c r="AT306" s="140" t="s">
        <v>126</v>
      </c>
      <c r="AU306" s="140" t="s">
        <v>85</v>
      </c>
      <c r="AY306" s="16" t="s">
        <v>123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6" t="s">
        <v>83</v>
      </c>
      <c r="BK306" s="141">
        <f>ROUND(I306*H306,2)</f>
        <v>0</v>
      </c>
      <c r="BL306" s="16" t="s">
        <v>199</v>
      </c>
      <c r="BM306" s="140" t="s">
        <v>415</v>
      </c>
    </row>
    <row r="307" spans="2:65" s="12" customFormat="1">
      <c r="B307" s="142"/>
      <c r="D307" s="143" t="s">
        <v>132</v>
      </c>
      <c r="E307" s="144" t="s">
        <v>1</v>
      </c>
      <c r="F307" s="145" t="s">
        <v>133</v>
      </c>
      <c r="H307" s="144" t="s">
        <v>1</v>
      </c>
      <c r="I307" s="146"/>
      <c r="L307" s="142"/>
      <c r="M307" s="147"/>
      <c r="T307" s="148"/>
      <c r="AT307" s="144" t="s">
        <v>132</v>
      </c>
      <c r="AU307" s="144" t="s">
        <v>85</v>
      </c>
      <c r="AV307" s="12" t="s">
        <v>83</v>
      </c>
      <c r="AW307" s="12" t="s">
        <v>32</v>
      </c>
      <c r="AX307" s="12" t="s">
        <v>75</v>
      </c>
      <c r="AY307" s="144" t="s">
        <v>123</v>
      </c>
    </row>
    <row r="308" spans="2:65" s="13" customFormat="1">
      <c r="B308" s="149"/>
      <c r="D308" s="143" t="s">
        <v>132</v>
      </c>
      <c r="E308" s="150" t="s">
        <v>1</v>
      </c>
      <c r="F308" s="151" t="s">
        <v>416</v>
      </c>
      <c r="H308" s="152">
        <v>8.1</v>
      </c>
      <c r="I308" s="153"/>
      <c r="L308" s="149"/>
      <c r="M308" s="154"/>
      <c r="T308" s="155"/>
      <c r="AT308" s="150" t="s">
        <v>132</v>
      </c>
      <c r="AU308" s="150" t="s">
        <v>85</v>
      </c>
      <c r="AV308" s="13" t="s">
        <v>85</v>
      </c>
      <c r="AW308" s="13" t="s">
        <v>32</v>
      </c>
      <c r="AX308" s="13" t="s">
        <v>75</v>
      </c>
      <c r="AY308" s="150" t="s">
        <v>123</v>
      </c>
    </row>
    <row r="309" spans="2:65" s="12" customFormat="1">
      <c r="B309" s="142"/>
      <c r="D309" s="143" t="s">
        <v>132</v>
      </c>
      <c r="E309" s="144" t="s">
        <v>1</v>
      </c>
      <c r="F309" s="145" t="s">
        <v>135</v>
      </c>
      <c r="H309" s="144" t="s">
        <v>1</v>
      </c>
      <c r="I309" s="146"/>
      <c r="L309" s="142"/>
      <c r="M309" s="147"/>
      <c r="T309" s="148"/>
      <c r="AT309" s="144" t="s">
        <v>132</v>
      </c>
      <c r="AU309" s="144" t="s">
        <v>85</v>
      </c>
      <c r="AV309" s="12" t="s">
        <v>83</v>
      </c>
      <c r="AW309" s="12" t="s">
        <v>32</v>
      </c>
      <c r="AX309" s="12" t="s">
        <v>75</v>
      </c>
      <c r="AY309" s="144" t="s">
        <v>123</v>
      </c>
    </row>
    <row r="310" spans="2:65" s="13" customFormat="1">
      <c r="B310" s="149"/>
      <c r="D310" s="143" t="s">
        <v>132</v>
      </c>
      <c r="E310" s="150" t="s">
        <v>1</v>
      </c>
      <c r="F310" s="151" t="s">
        <v>173</v>
      </c>
      <c r="H310" s="152">
        <v>10</v>
      </c>
      <c r="I310" s="153"/>
      <c r="L310" s="149"/>
      <c r="M310" s="154"/>
      <c r="T310" s="155"/>
      <c r="AT310" s="150" t="s">
        <v>132</v>
      </c>
      <c r="AU310" s="150" t="s">
        <v>85</v>
      </c>
      <c r="AV310" s="13" t="s">
        <v>85</v>
      </c>
      <c r="AW310" s="13" t="s">
        <v>32</v>
      </c>
      <c r="AX310" s="13" t="s">
        <v>75</v>
      </c>
      <c r="AY310" s="150" t="s">
        <v>123</v>
      </c>
    </row>
    <row r="311" spans="2:65" s="14" customFormat="1">
      <c r="B311" s="156"/>
      <c r="D311" s="143" t="s">
        <v>132</v>
      </c>
      <c r="E311" s="157" t="s">
        <v>1</v>
      </c>
      <c r="F311" s="158" t="s">
        <v>137</v>
      </c>
      <c r="H311" s="159">
        <v>18.100000000000001</v>
      </c>
      <c r="I311" s="160"/>
      <c r="L311" s="156"/>
      <c r="M311" s="161"/>
      <c r="T311" s="162"/>
      <c r="AT311" s="157" t="s">
        <v>132</v>
      </c>
      <c r="AU311" s="157" t="s">
        <v>85</v>
      </c>
      <c r="AV311" s="14" t="s">
        <v>130</v>
      </c>
      <c r="AW311" s="14" t="s">
        <v>32</v>
      </c>
      <c r="AX311" s="14" t="s">
        <v>83</v>
      </c>
      <c r="AY311" s="157" t="s">
        <v>123</v>
      </c>
    </row>
    <row r="312" spans="2:65" s="11" customFormat="1" ht="22.9" customHeight="1">
      <c r="B312" s="116"/>
      <c r="D312" s="117" t="s">
        <v>74</v>
      </c>
      <c r="E312" s="126" t="s">
        <v>417</v>
      </c>
      <c r="F312" s="126" t="s">
        <v>418</v>
      </c>
      <c r="I312" s="119"/>
      <c r="J312" s="127">
        <f>BK312</f>
        <v>0</v>
      </c>
      <c r="L312" s="116"/>
      <c r="M312" s="121"/>
      <c r="P312" s="122">
        <f>SUM(P313:P453)</f>
        <v>0</v>
      </c>
      <c r="R312" s="122">
        <f>SUM(R313:R453)</f>
        <v>1.2699700000000003</v>
      </c>
      <c r="T312" s="123">
        <f>SUM(T313:T453)</f>
        <v>0.52042100000000002</v>
      </c>
      <c r="AR312" s="117" t="s">
        <v>85</v>
      </c>
      <c r="AT312" s="124" t="s">
        <v>74</v>
      </c>
      <c r="AU312" s="124" t="s">
        <v>83</v>
      </c>
      <c r="AY312" s="117" t="s">
        <v>123</v>
      </c>
      <c r="BK312" s="125">
        <f>SUM(BK313:BK453)</f>
        <v>0</v>
      </c>
    </row>
    <row r="313" spans="2:65" s="1" customFormat="1" ht="16.5" customHeight="1">
      <c r="B313" s="31"/>
      <c r="C313" s="128" t="s">
        <v>419</v>
      </c>
      <c r="D313" s="128" t="s">
        <v>126</v>
      </c>
      <c r="E313" s="129" t="s">
        <v>420</v>
      </c>
      <c r="F313" s="130" t="s">
        <v>421</v>
      </c>
      <c r="G313" s="131" t="s">
        <v>206</v>
      </c>
      <c r="H313" s="132">
        <v>74</v>
      </c>
      <c r="I313" s="133"/>
      <c r="J313" s="134">
        <f>ROUND(I313*H313,2)</f>
        <v>0</v>
      </c>
      <c r="K313" s="135"/>
      <c r="L313" s="31"/>
      <c r="M313" s="136" t="s">
        <v>1</v>
      </c>
      <c r="N313" s="137" t="s">
        <v>40</v>
      </c>
      <c r="P313" s="138">
        <f>O313*H313</f>
        <v>0</v>
      </c>
      <c r="Q313" s="138">
        <v>0</v>
      </c>
      <c r="R313" s="138">
        <f>Q313*H313</f>
        <v>0</v>
      </c>
      <c r="S313" s="138">
        <v>1.6999999999999999E-3</v>
      </c>
      <c r="T313" s="139">
        <f>S313*H313</f>
        <v>0.1258</v>
      </c>
      <c r="AR313" s="140" t="s">
        <v>199</v>
      </c>
      <c r="AT313" s="140" t="s">
        <v>126</v>
      </c>
      <c r="AU313" s="140" t="s">
        <v>85</v>
      </c>
      <c r="AY313" s="16" t="s">
        <v>123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6" t="s">
        <v>83</v>
      </c>
      <c r="BK313" s="141">
        <f>ROUND(I313*H313,2)</f>
        <v>0</v>
      </c>
      <c r="BL313" s="16" t="s">
        <v>199</v>
      </c>
      <c r="BM313" s="140" t="s">
        <v>422</v>
      </c>
    </row>
    <row r="314" spans="2:65" s="12" customFormat="1">
      <c r="B314" s="142"/>
      <c r="D314" s="143" t="s">
        <v>132</v>
      </c>
      <c r="E314" s="144" t="s">
        <v>1</v>
      </c>
      <c r="F314" s="145" t="s">
        <v>133</v>
      </c>
      <c r="H314" s="144" t="s">
        <v>1</v>
      </c>
      <c r="I314" s="146"/>
      <c r="L314" s="142"/>
      <c r="M314" s="147"/>
      <c r="T314" s="148"/>
      <c r="AT314" s="144" t="s">
        <v>132</v>
      </c>
      <c r="AU314" s="144" t="s">
        <v>85</v>
      </c>
      <c r="AV314" s="12" t="s">
        <v>83</v>
      </c>
      <c r="AW314" s="12" t="s">
        <v>32</v>
      </c>
      <c r="AX314" s="12" t="s">
        <v>75</v>
      </c>
      <c r="AY314" s="144" t="s">
        <v>123</v>
      </c>
    </row>
    <row r="315" spans="2:65" s="13" customFormat="1">
      <c r="B315" s="149"/>
      <c r="D315" s="143" t="s">
        <v>132</v>
      </c>
      <c r="E315" s="150" t="s">
        <v>1</v>
      </c>
      <c r="F315" s="151" t="s">
        <v>423</v>
      </c>
      <c r="H315" s="152">
        <v>19.5</v>
      </c>
      <c r="I315" s="153"/>
      <c r="L315" s="149"/>
      <c r="M315" s="154"/>
      <c r="T315" s="155"/>
      <c r="AT315" s="150" t="s">
        <v>132</v>
      </c>
      <c r="AU315" s="150" t="s">
        <v>85</v>
      </c>
      <c r="AV315" s="13" t="s">
        <v>85</v>
      </c>
      <c r="AW315" s="13" t="s">
        <v>32</v>
      </c>
      <c r="AX315" s="13" t="s">
        <v>75</v>
      </c>
      <c r="AY315" s="150" t="s">
        <v>123</v>
      </c>
    </row>
    <row r="316" spans="2:65" s="12" customFormat="1">
      <c r="B316" s="142"/>
      <c r="D316" s="143" t="s">
        <v>132</v>
      </c>
      <c r="E316" s="144" t="s">
        <v>1</v>
      </c>
      <c r="F316" s="145" t="s">
        <v>294</v>
      </c>
      <c r="H316" s="144" t="s">
        <v>1</v>
      </c>
      <c r="I316" s="146"/>
      <c r="L316" s="142"/>
      <c r="M316" s="147"/>
      <c r="T316" s="148"/>
      <c r="AT316" s="144" t="s">
        <v>132</v>
      </c>
      <c r="AU316" s="144" t="s">
        <v>85</v>
      </c>
      <c r="AV316" s="12" t="s">
        <v>83</v>
      </c>
      <c r="AW316" s="12" t="s">
        <v>32</v>
      </c>
      <c r="AX316" s="12" t="s">
        <v>75</v>
      </c>
      <c r="AY316" s="144" t="s">
        <v>123</v>
      </c>
    </row>
    <row r="317" spans="2:65" s="13" customFormat="1">
      <c r="B317" s="149"/>
      <c r="D317" s="143" t="s">
        <v>132</v>
      </c>
      <c r="E317" s="150" t="s">
        <v>1</v>
      </c>
      <c r="F317" s="151" t="s">
        <v>424</v>
      </c>
      <c r="H317" s="152">
        <v>13.2</v>
      </c>
      <c r="I317" s="153"/>
      <c r="L317" s="149"/>
      <c r="M317" s="154"/>
      <c r="T317" s="155"/>
      <c r="AT317" s="150" t="s">
        <v>132</v>
      </c>
      <c r="AU317" s="150" t="s">
        <v>85</v>
      </c>
      <c r="AV317" s="13" t="s">
        <v>85</v>
      </c>
      <c r="AW317" s="13" t="s">
        <v>32</v>
      </c>
      <c r="AX317" s="13" t="s">
        <v>75</v>
      </c>
      <c r="AY317" s="150" t="s">
        <v>123</v>
      </c>
    </row>
    <row r="318" spans="2:65" s="12" customFormat="1">
      <c r="B318" s="142"/>
      <c r="D318" s="143" t="s">
        <v>132</v>
      </c>
      <c r="E318" s="144" t="s">
        <v>1</v>
      </c>
      <c r="F318" s="145" t="s">
        <v>135</v>
      </c>
      <c r="H318" s="144" t="s">
        <v>1</v>
      </c>
      <c r="I318" s="146"/>
      <c r="L318" s="142"/>
      <c r="M318" s="147"/>
      <c r="T318" s="148"/>
      <c r="AT318" s="144" t="s">
        <v>132</v>
      </c>
      <c r="AU318" s="144" t="s">
        <v>85</v>
      </c>
      <c r="AV318" s="12" t="s">
        <v>83</v>
      </c>
      <c r="AW318" s="12" t="s">
        <v>32</v>
      </c>
      <c r="AX318" s="12" t="s">
        <v>75</v>
      </c>
      <c r="AY318" s="144" t="s">
        <v>123</v>
      </c>
    </row>
    <row r="319" spans="2:65" s="13" customFormat="1">
      <c r="B319" s="149"/>
      <c r="D319" s="143" t="s">
        <v>132</v>
      </c>
      <c r="E319" s="150" t="s">
        <v>1</v>
      </c>
      <c r="F319" s="151" t="s">
        <v>425</v>
      </c>
      <c r="H319" s="152">
        <v>23.1</v>
      </c>
      <c r="I319" s="153"/>
      <c r="L319" s="149"/>
      <c r="M319" s="154"/>
      <c r="T319" s="155"/>
      <c r="AT319" s="150" t="s">
        <v>132</v>
      </c>
      <c r="AU319" s="150" t="s">
        <v>85</v>
      </c>
      <c r="AV319" s="13" t="s">
        <v>85</v>
      </c>
      <c r="AW319" s="13" t="s">
        <v>32</v>
      </c>
      <c r="AX319" s="13" t="s">
        <v>75</v>
      </c>
      <c r="AY319" s="150" t="s">
        <v>123</v>
      </c>
    </row>
    <row r="320" spans="2:65" s="12" customFormat="1">
      <c r="B320" s="142"/>
      <c r="D320" s="143" t="s">
        <v>132</v>
      </c>
      <c r="E320" s="144" t="s">
        <v>1</v>
      </c>
      <c r="F320" s="145" t="s">
        <v>297</v>
      </c>
      <c r="H320" s="144" t="s">
        <v>1</v>
      </c>
      <c r="I320" s="146"/>
      <c r="L320" s="142"/>
      <c r="M320" s="147"/>
      <c r="T320" s="148"/>
      <c r="AT320" s="144" t="s">
        <v>132</v>
      </c>
      <c r="AU320" s="144" t="s">
        <v>85</v>
      </c>
      <c r="AV320" s="12" t="s">
        <v>83</v>
      </c>
      <c r="AW320" s="12" t="s">
        <v>32</v>
      </c>
      <c r="AX320" s="12" t="s">
        <v>75</v>
      </c>
      <c r="AY320" s="144" t="s">
        <v>123</v>
      </c>
    </row>
    <row r="321" spans="2:65" s="13" customFormat="1">
      <c r="B321" s="149"/>
      <c r="D321" s="143" t="s">
        <v>132</v>
      </c>
      <c r="E321" s="150" t="s">
        <v>1</v>
      </c>
      <c r="F321" s="151" t="s">
        <v>426</v>
      </c>
      <c r="H321" s="152">
        <v>18.2</v>
      </c>
      <c r="I321" s="153"/>
      <c r="L321" s="149"/>
      <c r="M321" s="154"/>
      <c r="T321" s="155"/>
      <c r="AT321" s="150" t="s">
        <v>132</v>
      </c>
      <c r="AU321" s="150" t="s">
        <v>85</v>
      </c>
      <c r="AV321" s="13" t="s">
        <v>85</v>
      </c>
      <c r="AW321" s="13" t="s">
        <v>32</v>
      </c>
      <c r="AX321" s="13" t="s">
        <v>75</v>
      </c>
      <c r="AY321" s="150" t="s">
        <v>123</v>
      </c>
    </row>
    <row r="322" spans="2:65" s="14" customFormat="1">
      <c r="B322" s="156"/>
      <c r="D322" s="143" t="s">
        <v>132</v>
      </c>
      <c r="E322" s="157" t="s">
        <v>1</v>
      </c>
      <c r="F322" s="158" t="s">
        <v>137</v>
      </c>
      <c r="H322" s="159">
        <v>74</v>
      </c>
      <c r="I322" s="160"/>
      <c r="L322" s="156"/>
      <c r="M322" s="161"/>
      <c r="T322" s="162"/>
      <c r="AT322" s="157" t="s">
        <v>132</v>
      </c>
      <c r="AU322" s="157" t="s">
        <v>85</v>
      </c>
      <c r="AV322" s="14" t="s">
        <v>130</v>
      </c>
      <c r="AW322" s="14" t="s">
        <v>32</v>
      </c>
      <c r="AX322" s="14" t="s">
        <v>83</v>
      </c>
      <c r="AY322" s="157" t="s">
        <v>123</v>
      </c>
    </row>
    <row r="323" spans="2:65" s="1" customFormat="1" ht="21.75" customHeight="1">
      <c r="B323" s="31"/>
      <c r="C323" s="128" t="s">
        <v>427</v>
      </c>
      <c r="D323" s="128" t="s">
        <v>126</v>
      </c>
      <c r="E323" s="129" t="s">
        <v>428</v>
      </c>
      <c r="F323" s="130" t="s">
        <v>429</v>
      </c>
      <c r="G323" s="131" t="s">
        <v>206</v>
      </c>
      <c r="H323" s="132">
        <v>49.3</v>
      </c>
      <c r="I323" s="133"/>
      <c r="J323" s="134">
        <f>ROUND(I323*H323,2)</f>
        <v>0</v>
      </c>
      <c r="K323" s="135"/>
      <c r="L323" s="31"/>
      <c r="M323" s="136" t="s">
        <v>1</v>
      </c>
      <c r="N323" s="137" t="s">
        <v>40</v>
      </c>
      <c r="P323" s="138">
        <f>O323*H323</f>
        <v>0</v>
      </c>
      <c r="Q323" s="138">
        <v>0</v>
      </c>
      <c r="R323" s="138">
        <f>Q323*H323</f>
        <v>0</v>
      </c>
      <c r="S323" s="138">
        <v>1.7700000000000001E-3</v>
      </c>
      <c r="T323" s="139">
        <f>S323*H323</f>
        <v>8.7261000000000005E-2</v>
      </c>
      <c r="AR323" s="140" t="s">
        <v>199</v>
      </c>
      <c r="AT323" s="140" t="s">
        <v>126</v>
      </c>
      <c r="AU323" s="140" t="s">
        <v>85</v>
      </c>
      <c r="AY323" s="16" t="s">
        <v>123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6" t="s">
        <v>83</v>
      </c>
      <c r="BK323" s="141">
        <f>ROUND(I323*H323,2)</f>
        <v>0</v>
      </c>
      <c r="BL323" s="16" t="s">
        <v>199</v>
      </c>
      <c r="BM323" s="140" t="s">
        <v>430</v>
      </c>
    </row>
    <row r="324" spans="2:65" s="12" customFormat="1">
      <c r="B324" s="142"/>
      <c r="D324" s="143" t="s">
        <v>132</v>
      </c>
      <c r="E324" s="144" t="s">
        <v>1</v>
      </c>
      <c r="F324" s="145" t="s">
        <v>133</v>
      </c>
      <c r="H324" s="144" t="s">
        <v>1</v>
      </c>
      <c r="I324" s="146"/>
      <c r="L324" s="142"/>
      <c r="M324" s="147"/>
      <c r="T324" s="148"/>
      <c r="AT324" s="144" t="s">
        <v>132</v>
      </c>
      <c r="AU324" s="144" t="s">
        <v>85</v>
      </c>
      <c r="AV324" s="12" t="s">
        <v>83</v>
      </c>
      <c r="AW324" s="12" t="s">
        <v>32</v>
      </c>
      <c r="AX324" s="12" t="s">
        <v>75</v>
      </c>
      <c r="AY324" s="144" t="s">
        <v>123</v>
      </c>
    </row>
    <row r="325" spans="2:65" s="13" customFormat="1">
      <c r="B325" s="149"/>
      <c r="D325" s="143" t="s">
        <v>132</v>
      </c>
      <c r="E325" s="150" t="s">
        <v>1</v>
      </c>
      <c r="F325" s="151" t="s">
        <v>431</v>
      </c>
      <c r="H325" s="152">
        <v>8.1999999999999993</v>
      </c>
      <c r="I325" s="153"/>
      <c r="L325" s="149"/>
      <c r="M325" s="154"/>
      <c r="T325" s="155"/>
      <c r="AT325" s="150" t="s">
        <v>132</v>
      </c>
      <c r="AU325" s="150" t="s">
        <v>85</v>
      </c>
      <c r="AV325" s="13" t="s">
        <v>85</v>
      </c>
      <c r="AW325" s="13" t="s">
        <v>32</v>
      </c>
      <c r="AX325" s="13" t="s">
        <v>75</v>
      </c>
      <c r="AY325" s="150" t="s">
        <v>123</v>
      </c>
    </row>
    <row r="326" spans="2:65" s="12" customFormat="1">
      <c r="B326" s="142"/>
      <c r="D326" s="143" t="s">
        <v>132</v>
      </c>
      <c r="E326" s="144" t="s">
        <v>1</v>
      </c>
      <c r="F326" s="145" t="s">
        <v>294</v>
      </c>
      <c r="H326" s="144" t="s">
        <v>1</v>
      </c>
      <c r="I326" s="146"/>
      <c r="L326" s="142"/>
      <c r="M326" s="147"/>
      <c r="T326" s="148"/>
      <c r="AT326" s="144" t="s">
        <v>132</v>
      </c>
      <c r="AU326" s="144" t="s">
        <v>85</v>
      </c>
      <c r="AV326" s="12" t="s">
        <v>83</v>
      </c>
      <c r="AW326" s="12" t="s">
        <v>32</v>
      </c>
      <c r="AX326" s="12" t="s">
        <v>75</v>
      </c>
      <c r="AY326" s="144" t="s">
        <v>123</v>
      </c>
    </row>
    <row r="327" spans="2:65" s="13" customFormat="1">
      <c r="B327" s="149"/>
      <c r="D327" s="143" t="s">
        <v>132</v>
      </c>
      <c r="E327" s="150" t="s">
        <v>1</v>
      </c>
      <c r="F327" s="151" t="s">
        <v>432</v>
      </c>
      <c r="H327" s="152">
        <v>13.4</v>
      </c>
      <c r="I327" s="153"/>
      <c r="L327" s="149"/>
      <c r="M327" s="154"/>
      <c r="T327" s="155"/>
      <c r="AT327" s="150" t="s">
        <v>132</v>
      </c>
      <c r="AU327" s="150" t="s">
        <v>85</v>
      </c>
      <c r="AV327" s="13" t="s">
        <v>85</v>
      </c>
      <c r="AW327" s="13" t="s">
        <v>32</v>
      </c>
      <c r="AX327" s="13" t="s">
        <v>75</v>
      </c>
      <c r="AY327" s="150" t="s">
        <v>123</v>
      </c>
    </row>
    <row r="328" spans="2:65" s="12" customFormat="1">
      <c r="B328" s="142"/>
      <c r="D328" s="143" t="s">
        <v>132</v>
      </c>
      <c r="E328" s="144" t="s">
        <v>1</v>
      </c>
      <c r="F328" s="145" t="s">
        <v>135</v>
      </c>
      <c r="H328" s="144" t="s">
        <v>1</v>
      </c>
      <c r="I328" s="146"/>
      <c r="L328" s="142"/>
      <c r="M328" s="147"/>
      <c r="T328" s="148"/>
      <c r="AT328" s="144" t="s">
        <v>132</v>
      </c>
      <c r="AU328" s="144" t="s">
        <v>85</v>
      </c>
      <c r="AV328" s="12" t="s">
        <v>83</v>
      </c>
      <c r="AW328" s="12" t="s">
        <v>32</v>
      </c>
      <c r="AX328" s="12" t="s">
        <v>75</v>
      </c>
      <c r="AY328" s="144" t="s">
        <v>123</v>
      </c>
    </row>
    <row r="329" spans="2:65" s="13" customFormat="1">
      <c r="B329" s="149"/>
      <c r="D329" s="143" t="s">
        <v>132</v>
      </c>
      <c r="E329" s="150" t="s">
        <v>1</v>
      </c>
      <c r="F329" s="151" t="s">
        <v>433</v>
      </c>
      <c r="H329" s="152">
        <v>10.1</v>
      </c>
      <c r="I329" s="153"/>
      <c r="L329" s="149"/>
      <c r="M329" s="154"/>
      <c r="T329" s="155"/>
      <c r="AT329" s="150" t="s">
        <v>132</v>
      </c>
      <c r="AU329" s="150" t="s">
        <v>85</v>
      </c>
      <c r="AV329" s="13" t="s">
        <v>85</v>
      </c>
      <c r="AW329" s="13" t="s">
        <v>32</v>
      </c>
      <c r="AX329" s="13" t="s">
        <v>75</v>
      </c>
      <c r="AY329" s="150" t="s">
        <v>123</v>
      </c>
    </row>
    <row r="330" spans="2:65" s="12" customFormat="1">
      <c r="B330" s="142"/>
      <c r="D330" s="143" t="s">
        <v>132</v>
      </c>
      <c r="E330" s="144" t="s">
        <v>1</v>
      </c>
      <c r="F330" s="145" t="s">
        <v>297</v>
      </c>
      <c r="H330" s="144" t="s">
        <v>1</v>
      </c>
      <c r="I330" s="146"/>
      <c r="L330" s="142"/>
      <c r="M330" s="147"/>
      <c r="T330" s="148"/>
      <c r="AT330" s="144" t="s">
        <v>132</v>
      </c>
      <c r="AU330" s="144" t="s">
        <v>85</v>
      </c>
      <c r="AV330" s="12" t="s">
        <v>83</v>
      </c>
      <c r="AW330" s="12" t="s">
        <v>32</v>
      </c>
      <c r="AX330" s="12" t="s">
        <v>75</v>
      </c>
      <c r="AY330" s="144" t="s">
        <v>123</v>
      </c>
    </row>
    <row r="331" spans="2:65" s="13" customFormat="1">
      <c r="B331" s="149"/>
      <c r="D331" s="143" t="s">
        <v>132</v>
      </c>
      <c r="E331" s="150" t="s">
        <v>1</v>
      </c>
      <c r="F331" s="151" t="s">
        <v>434</v>
      </c>
      <c r="H331" s="152">
        <v>8.6</v>
      </c>
      <c r="I331" s="153"/>
      <c r="L331" s="149"/>
      <c r="M331" s="154"/>
      <c r="T331" s="155"/>
      <c r="AT331" s="150" t="s">
        <v>132</v>
      </c>
      <c r="AU331" s="150" t="s">
        <v>85</v>
      </c>
      <c r="AV331" s="13" t="s">
        <v>85</v>
      </c>
      <c r="AW331" s="13" t="s">
        <v>32</v>
      </c>
      <c r="AX331" s="13" t="s">
        <v>75</v>
      </c>
      <c r="AY331" s="150" t="s">
        <v>123</v>
      </c>
    </row>
    <row r="332" spans="2:65" s="13" customFormat="1">
      <c r="B332" s="149"/>
      <c r="D332" s="143" t="s">
        <v>132</v>
      </c>
      <c r="E332" s="150" t="s">
        <v>1</v>
      </c>
      <c r="F332" s="151" t="s">
        <v>168</v>
      </c>
      <c r="H332" s="152">
        <v>9</v>
      </c>
      <c r="I332" s="153"/>
      <c r="L332" s="149"/>
      <c r="M332" s="154"/>
      <c r="T332" s="155"/>
      <c r="AT332" s="150" t="s">
        <v>132</v>
      </c>
      <c r="AU332" s="150" t="s">
        <v>85</v>
      </c>
      <c r="AV332" s="13" t="s">
        <v>85</v>
      </c>
      <c r="AW332" s="13" t="s">
        <v>32</v>
      </c>
      <c r="AX332" s="13" t="s">
        <v>75</v>
      </c>
      <c r="AY332" s="150" t="s">
        <v>123</v>
      </c>
    </row>
    <row r="333" spans="2:65" s="14" customFormat="1">
      <c r="B333" s="156"/>
      <c r="D333" s="143" t="s">
        <v>132</v>
      </c>
      <c r="E333" s="157" t="s">
        <v>1</v>
      </c>
      <c r="F333" s="158" t="s">
        <v>137</v>
      </c>
      <c r="H333" s="159">
        <v>49.3</v>
      </c>
      <c r="I333" s="160"/>
      <c r="L333" s="156"/>
      <c r="M333" s="161"/>
      <c r="T333" s="162"/>
      <c r="AT333" s="157" t="s">
        <v>132</v>
      </c>
      <c r="AU333" s="157" t="s">
        <v>85</v>
      </c>
      <c r="AV333" s="14" t="s">
        <v>130</v>
      </c>
      <c r="AW333" s="14" t="s">
        <v>32</v>
      </c>
      <c r="AX333" s="14" t="s">
        <v>83</v>
      </c>
      <c r="AY333" s="157" t="s">
        <v>123</v>
      </c>
    </row>
    <row r="334" spans="2:65" s="1" customFormat="1" ht="16.5" customHeight="1">
      <c r="B334" s="31"/>
      <c r="C334" s="128" t="s">
        <v>435</v>
      </c>
      <c r="D334" s="128" t="s">
        <v>126</v>
      </c>
      <c r="E334" s="129" t="s">
        <v>436</v>
      </c>
      <c r="F334" s="130" t="s">
        <v>437</v>
      </c>
      <c r="G334" s="131" t="s">
        <v>206</v>
      </c>
      <c r="H334" s="132">
        <v>24</v>
      </c>
      <c r="I334" s="133"/>
      <c r="J334" s="134">
        <f>ROUND(I334*H334,2)</f>
        <v>0</v>
      </c>
      <c r="K334" s="135"/>
      <c r="L334" s="31"/>
      <c r="M334" s="136" t="s">
        <v>1</v>
      </c>
      <c r="N334" s="137" t="s">
        <v>40</v>
      </c>
      <c r="P334" s="138">
        <f>O334*H334</f>
        <v>0</v>
      </c>
      <c r="Q334" s="138">
        <v>0</v>
      </c>
      <c r="R334" s="138">
        <f>Q334*H334</f>
        <v>0</v>
      </c>
      <c r="S334" s="138">
        <v>1.75E-3</v>
      </c>
      <c r="T334" s="139">
        <f>S334*H334</f>
        <v>4.2000000000000003E-2</v>
      </c>
      <c r="AR334" s="140" t="s">
        <v>199</v>
      </c>
      <c r="AT334" s="140" t="s">
        <v>126</v>
      </c>
      <c r="AU334" s="140" t="s">
        <v>85</v>
      </c>
      <c r="AY334" s="16" t="s">
        <v>123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6" t="s">
        <v>83</v>
      </c>
      <c r="BK334" s="141">
        <f>ROUND(I334*H334,2)</f>
        <v>0</v>
      </c>
      <c r="BL334" s="16" t="s">
        <v>199</v>
      </c>
      <c r="BM334" s="140" t="s">
        <v>438</v>
      </c>
    </row>
    <row r="335" spans="2:65" s="12" customFormat="1">
      <c r="B335" s="142"/>
      <c r="D335" s="143" t="s">
        <v>132</v>
      </c>
      <c r="E335" s="144" t="s">
        <v>1</v>
      </c>
      <c r="F335" s="145" t="s">
        <v>294</v>
      </c>
      <c r="H335" s="144" t="s">
        <v>1</v>
      </c>
      <c r="I335" s="146"/>
      <c r="L335" s="142"/>
      <c r="M335" s="147"/>
      <c r="T335" s="148"/>
      <c r="AT335" s="144" t="s">
        <v>132</v>
      </c>
      <c r="AU335" s="144" t="s">
        <v>85</v>
      </c>
      <c r="AV335" s="12" t="s">
        <v>83</v>
      </c>
      <c r="AW335" s="12" t="s">
        <v>32</v>
      </c>
      <c r="AX335" s="12" t="s">
        <v>75</v>
      </c>
      <c r="AY335" s="144" t="s">
        <v>123</v>
      </c>
    </row>
    <row r="336" spans="2:65" s="13" customFormat="1">
      <c r="B336" s="149"/>
      <c r="D336" s="143" t="s">
        <v>132</v>
      </c>
      <c r="E336" s="150" t="s">
        <v>1</v>
      </c>
      <c r="F336" s="151" t="s">
        <v>439</v>
      </c>
      <c r="H336" s="152">
        <v>21</v>
      </c>
      <c r="I336" s="153"/>
      <c r="L336" s="149"/>
      <c r="M336" s="154"/>
      <c r="T336" s="155"/>
      <c r="AT336" s="150" t="s">
        <v>132</v>
      </c>
      <c r="AU336" s="150" t="s">
        <v>85</v>
      </c>
      <c r="AV336" s="13" t="s">
        <v>85</v>
      </c>
      <c r="AW336" s="13" t="s">
        <v>32</v>
      </c>
      <c r="AX336" s="13" t="s">
        <v>75</v>
      </c>
      <c r="AY336" s="150" t="s">
        <v>123</v>
      </c>
    </row>
    <row r="337" spans="2:65" s="12" customFormat="1">
      <c r="B337" s="142"/>
      <c r="D337" s="143" t="s">
        <v>132</v>
      </c>
      <c r="E337" s="144" t="s">
        <v>1</v>
      </c>
      <c r="F337" s="145" t="s">
        <v>297</v>
      </c>
      <c r="H337" s="144" t="s">
        <v>1</v>
      </c>
      <c r="I337" s="146"/>
      <c r="L337" s="142"/>
      <c r="M337" s="147"/>
      <c r="T337" s="148"/>
      <c r="AT337" s="144" t="s">
        <v>132</v>
      </c>
      <c r="AU337" s="144" t="s">
        <v>85</v>
      </c>
      <c r="AV337" s="12" t="s">
        <v>83</v>
      </c>
      <c r="AW337" s="12" t="s">
        <v>32</v>
      </c>
      <c r="AX337" s="12" t="s">
        <v>75</v>
      </c>
      <c r="AY337" s="144" t="s">
        <v>123</v>
      </c>
    </row>
    <row r="338" spans="2:65" s="13" customFormat="1">
      <c r="B338" s="149"/>
      <c r="D338" s="143" t="s">
        <v>132</v>
      </c>
      <c r="E338" s="150" t="s">
        <v>1</v>
      </c>
      <c r="F338" s="151" t="s">
        <v>141</v>
      </c>
      <c r="H338" s="152">
        <v>3</v>
      </c>
      <c r="I338" s="153"/>
      <c r="L338" s="149"/>
      <c r="M338" s="154"/>
      <c r="T338" s="155"/>
      <c r="AT338" s="150" t="s">
        <v>132</v>
      </c>
      <c r="AU338" s="150" t="s">
        <v>85</v>
      </c>
      <c r="AV338" s="13" t="s">
        <v>85</v>
      </c>
      <c r="AW338" s="13" t="s">
        <v>32</v>
      </c>
      <c r="AX338" s="13" t="s">
        <v>75</v>
      </c>
      <c r="AY338" s="150" t="s">
        <v>123</v>
      </c>
    </row>
    <row r="339" spans="2:65" s="14" customFormat="1">
      <c r="B339" s="156"/>
      <c r="D339" s="143" t="s">
        <v>132</v>
      </c>
      <c r="E339" s="157" t="s">
        <v>1</v>
      </c>
      <c r="F339" s="158" t="s">
        <v>137</v>
      </c>
      <c r="H339" s="159">
        <v>24</v>
      </c>
      <c r="I339" s="160"/>
      <c r="L339" s="156"/>
      <c r="M339" s="161"/>
      <c r="T339" s="162"/>
      <c r="AT339" s="157" t="s">
        <v>132</v>
      </c>
      <c r="AU339" s="157" t="s">
        <v>85</v>
      </c>
      <c r="AV339" s="14" t="s">
        <v>130</v>
      </c>
      <c r="AW339" s="14" t="s">
        <v>32</v>
      </c>
      <c r="AX339" s="14" t="s">
        <v>83</v>
      </c>
      <c r="AY339" s="157" t="s">
        <v>123</v>
      </c>
    </row>
    <row r="340" spans="2:65" s="1" customFormat="1" ht="33" customHeight="1">
      <c r="B340" s="31"/>
      <c r="C340" s="128" t="s">
        <v>440</v>
      </c>
      <c r="D340" s="128" t="s">
        <v>126</v>
      </c>
      <c r="E340" s="129" t="s">
        <v>441</v>
      </c>
      <c r="F340" s="130" t="s">
        <v>442</v>
      </c>
      <c r="G340" s="131" t="s">
        <v>443</v>
      </c>
      <c r="H340" s="132">
        <v>8</v>
      </c>
      <c r="I340" s="133"/>
      <c r="J340" s="134">
        <f>ROUND(I340*H340,2)</f>
        <v>0</v>
      </c>
      <c r="K340" s="135"/>
      <c r="L340" s="31"/>
      <c r="M340" s="136" t="s">
        <v>1</v>
      </c>
      <c r="N340" s="137" t="s">
        <v>40</v>
      </c>
      <c r="P340" s="138">
        <f>O340*H340</f>
        <v>0</v>
      </c>
      <c r="Q340" s="138">
        <v>0</v>
      </c>
      <c r="R340" s="138">
        <f>Q340*H340</f>
        <v>0</v>
      </c>
      <c r="S340" s="138">
        <v>1.8799999999999999E-3</v>
      </c>
      <c r="T340" s="139">
        <f>S340*H340</f>
        <v>1.504E-2</v>
      </c>
      <c r="AR340" s="140" t="s">
        <v>199</v>
      </c>
      <c r="AT340" s="140" t="s">
        <v>126</v>
      </c>
      <c r="AU340" s="140" t="s">
        <v>85</v>
      </c>
      <c r="AY340" s="16" t="s">
        <v>123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6" t="s">
        <v>83</v>
      </c>
      <c r="BK340" s="141">
        <f>ROUND(I340*H340,2)</f>
        <v>0</v>
      </c>
      <c r="BL340" s="16" t="s">
        <v>199</v>
      </c>
      <c r="BM340" s="140" t="s">
        <v>444</v>
      </c>
    </row>
    <row r="341" spans="2:65" s="1" customFormat="1" ht="16.5" customHeight="1">
      <c r="B341" s="31"/>
      <c r="C341" s="128" t="s">
        <v>445</v>
      </c>
      <c r="D341" s="128" t="s">
        <v>126</v>
      </c>
      <c r="E341" s="129" t="s">
        <v>446</v>
      </c>
      <c r="F341" s="130" t="s">
        <v>447</v>
      </c>
      <c r="G341" s="131" t="s">
        <v>206</v>
      </c>
      <c r="H341" s="132">
        <v>49.3</v>
      </c>
      <c r="I341" s="133"/>
      <c r="J341" s="134">
        <f>ROUND(I341*H341,2)</f>
        <v>0</v>
      </c>
      <c r="K341" s="135"/>
      <c r="L341" s="31"/>
      <c r="M341" s="136" t="s">
        <v>1</v>
      </c>
      <c r="N341" s="137" t="s">
        <v>40</v>
      </c>
      <c r="P341" s="138">
        <f>O341*H341</f>
        <v>0</v>
      </c>
      <c r="Q341" s="138">
        <v>0</v>
      </c>
      <c r="R341" s="138">
        <f>Q341*H341</f>
        <v>0</v>
      </c>
      <c r="S341" s="138">
        <v>2.5999999999999999E-3</v>
      </c>
      <c r="T341" s="139">
        <f>S341*H341</f>
        <v>0.12817999999999999</v>
      </c>
      <c r="AR341" s="140" t="s">
        <v>199</v>
      </c>
      <c r="AT341" s="140" t="s">
        <v>126</v>
      </c>
      <c r="AU341" s="140" t="s">
        <v>85</v>
      </c>
      <c r="AY341" s="16" t="s">
        <v>123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6" t="s">
        <v>83</v>
      </c>
      <c r="BK341" s="141">
        <f>ROUND(I341*H341,2)</f>
        <v>0</v>
      </c>
      <c r="BL341" s="16" t="s">
        <v>199</v>
      </c>
      <c r="BM341" s="140" t="s">
        <v>448</v>
      </c>
    </row>
    <row r="342" spans="2:65" s="12" customFormat="1">
      <c r="B342" s="142"/>
      <c r="D342" s="143" t="s">
        <v>132</v>
      </c>
      <c r="E342" s="144" t="s">
        <v>1</v>
      </c>
      <c r="F342" s="145" t="s">
        <v>133</v>
      </c>
      <c r="H342" s="144" t="s">
        <v>1</v>
      </c>
      <c r="I342" s="146"/>
      <c r="L342" s="142"/>
      <c r="M342" s="147"/>
      <c r="T342" s="148"/>
      <c r="AT342" s="144" t="s">
        <v>132</v>
      </c>
      <c r="AU342" s="144" t="s">
        <v>85</v>
      </c>
      <c r="AV342" s="12" t="s">
        <v>83</v>
      </c>
      <c r="AW342" s="12" t="s">
        <v>32</v>
      </c>
      <c r="AX342" s="12" t="s">
        <v>75</v>
      </c>
      <c r="AY342" s="144" t="s">
        <v>123</v>
      </c>
    </row>
    <row r="343" spans="2:65" s="13" customFormat="1">
      <c r="B343" s="149"/>
      <c r="D343" s="143" t="s">
        <v>132</v>
      </c>
      <c r="E343" s="150" t="s">
        <v>1</v>
      </c>
      <c r="F343" s="151" t="s">
        <v>431</v>
      </c>
      <c r="H343" s="152">
        <v>8.1999999999999993</v>
      </c>
      <c r="I343" s="153"/>
      <c r="L343" s="149"/>
      <c r="M343" s="154"/>
      <c r="T343" s="155"/>
      <c r="AT343" s="150" t="s">
        <v>132</v>
      </c>
      <c r="AU343" s="150" t="s">
        <v>85</v>
      </c>
      <c r="AV343" s="13" t="s">
        <v>85</v>
      </c>
      <c r="AW343" s="13" t="s">
        <v>32</v>
      </c>
      <c r="AX343" s="13" t="s">
        <v>75</v>
      </c>
      <c r="AY343" s="150" t="s">
        <v>123</v>
      </c>
    </row>
    <row r="344" spans="2:65" s="12" customFormat="1">
      <c r="B344" s="142"/>
      <c r="D344" s="143" t="s">
        <v>132</v>
      </c>
      <c r="E344" s="144" t="s">
        <v>1</v>
      </c>
      <c r="F344" s="145" t="s">
        <v>294</v>
      </c>
      <c r="H344" s="144" t="s">
        <v>1</v>
      </c>
      <c r="I344" s="146"/>
      <c r="L344" s="142"/>
      <c r="M344" s="147"/>
      <c r="T344" s="148"/>
      <c r="AT344" s="144" t="s">
        <v>132</v>
      </c>
      <c r="AU344" s="144" t="s">
        <v>85</v>
      </c>
      <c r="AV344" s="12" t="s">
        <v>83</v>
      </c>
      <c r="AW344" s="12" t="s">
        <v>32</v>
      </c>
      <c r="AX344" s="12" t="s">
        <v>75</v>
      </c>
      <c r="AY344" s="144" t="s">
        <v>123</v>
      </c>
    </row>
    <row r="345" spans="2:65" s="13" customFormat="1">
      <c r="B345" s="149"/>
      <c r="D345" s="143" t="s">
        <v>132</v>
      </c>
      <c r="E345" s="150" t="s">
        <v>1</v>
      </c>
      <c r="F345" s="151" t="s">
        <v>432</v>
      </c>
      <c r="H345" s="152">
        <v>13.4</v>
      </c>
      <c r="I345" s="153"/>
      <c r="L345" s="149"/>
      <c r="M345" s="154"/>
      <c r="T345" s="155"/>
      <c r="AT345" s="150" t="s">
        <v>132</v>
      </c>
      <c r="AU345" s="150" t="s">
        <v>85</v>
      </c>
      <c r="AV345" s="13" t="s">
        <v>85</v>
      </c>
      <c r="AW345" s="13" t="s">
        <v>32</v>
      </c>
      <c r="AX345" s="13" t="s">
        <v>75</v>
      </c>
      <c r="AY345" s="150" t="s">
        <v>123</v>
      </c>
    </row>
    <row r="346" spans="2:65" s="12" customFormat="1">
      <c r="B346" s="142"/>
      <c r="D346" s="143" t="s">
        <v>132</v>
      </c>
      <c r="E346" s="144" t="s">
        <v>1</v>
      </c>
      <c r="F346" s="145" t="s">
        <v>135</v>
      </c>
      <c r="H346" s="144" t="s">
        <v>1</v>
      </c>
      <c r="I346" s="146"/>
      <c r="L346" s="142"/>
      <c r="M346" s="147"/>
      <c r="T346" s="148"/>
      <c r="AT346" s="144" t="s">
        <v>132</v>
      </c>
      <c r="AU346" s="144" t="s">
        <v>85</v>
      </c>
      <c r="AV346" s="12" t="s">
        <v>83</v>
      </c>
      <c r="AW346" s="12" t="s">
        <v>32</v>
      </c>
      <c r="AX346" s="12" t="s">
        <v>75</v>
      </c>
      <c r="AY346" s="144" t="s">
        <v>123</v>
      </c>
    </row>
    <row r="347" spans="2:65" s="13" customFormat="1">
      <c r="B347" s="149"/>
      <c r="D347" s="143" t="s">
        <v>132</v>
      </c>
      <c r="E347" s="150" t="s">
        <v>1</v>
      </c>
      <c r="F347" s="151" t="s">
        <v>433</v>
      </c>
      <c r="H347" s="152">
        <v>10.1</v>
      </c>
      <c r="I347" s="153"/>
      <c r="L347" s="149"/>
      <c r="M347" s="154"/>
      <c r="T347" s="155"/>
      <c r="AT347" s="150" t="s">
        <v>132</v>
      </c>
      <c r="AU347" s="150" t="s">
        <v>85</v>
      </c>
      <c r="AV347" s="13" t="s">
        <v>85</v>
      </c>
      <c r="AW347" s="13" t="s">
        <v>32</v>
      </c>
      <c r="AX347" s="13" t="s">
        <v>75</v>
      </c>
      <c r="AY347" s="150" t="s">
        <v>123</v>
      </c>
    </row>
    <row r="348" spans="2:65" s="12" customFormat="1">
      <c r="B348" s="142"/>
      <c r="D348" s="143" t="s">
        <v>132</v>
      </c>
      <c r="E348" s="144" t="s">
        <v>1</v>
      </c>
      <c r="F348" s="145" t="s">
        <v>297</v>
      </c>
      <c r="H348" s="144" t="s">
        <v>1</v>
      </c>
      <c r="I348" s="146"/>
      <c r="L348" s="142"/>
      <c r="M348" s="147"/>
      <c r="T348" s="148"/>
      <c r="AT348" s="144" t="s">
        <v>132</v>
      </c>
      <c r="AU348" s="144" t="s">
        <v>85</v>
      </c>
      <c r="AV348" s="12" t="s">
        <v>83</v>
      </c>
      <c r="AW348" s="12" t="s">
        <v>32</v>
      </c>
      <c r="AX348" s="12" t="s">
        <v>75</v>
      </c>
      <c r="AY348" s="144" t="s">
        <v>123</v>
      </c>
    </row>
    <row r="349" spans="2:65" s="13" customFormat="1">
      <c r="B349" s="149"/>
      <c r="D349" s="143" t="s">
        <v>132</v>
      </c>
      <c r="E349" s="150" t="s">
        <v>1</v>
      </c>
      <c r="F349" s="151" t="s">
        <v>434</v>
      </c>
      <c r="H349" s="152">
        <v>8.6</v>
      </c>
      <c r="I349" s="153"/>
      <c r="L349" s="149"/>
      <c r="M349" s="154"/>
      <c r="T349" s="155"/>
      <c r="AT349" s="150" t="s">
        <v>132</v>
      </c>
      <c r="AU349" s="150" t="s">
        <v>85</v>
      </c>
      <c r="AV349" s="13" t="s">
        <v>85</v>
      </c>
      <c r="AW349" s="13" t="s">
        <v>32</v>
      </c>
      <c r="AX349" s="13" t="s">
        <v>75</v>
      </c>
      <c r="AY349" s="150" t="s">
        <v>123</v>
      </c>
    </row>
    <row r="350" spans="2:65" s="13" customFormat="1">
      <c r="B350" s="149"/>
      <c r="D350" s="143" t="s">
        <v>132</v>
      </c>
      <c r="E350" s="150" t="s">
        <v>1</v>
      </c>
      <c r="F350" s="151" t="s">
        <v>168</v>
      </c>
      <c r="H350" s="152">
        <v>9</v>
      </c>
      <c r="I350" s="153"/>
      <c r="L350" s="149"/>
      <c r="M350" s="154"/>
      <c r="T350" s="155"/>
      <c r="AT350" s="150" t="s">
        <v>132</v>
      </c>
      <c r="AU350" s="150" t="s">
        <v>85</v>
      </c>
      <c r="AV350" s="13" t="s">
        <v>85</v>
      </c>
      <c r="AW350" s="13" t="s">
        <v>32</v>
      </c>
      <c r="AX350" s="13" t="s">
        <v>75</v>
      </c>
      <c r="AY350" s="150" t="s">
        <v>123</v>
      </c>
    </row>
    <row r="351" spans="2:65" s="14" customFormat="1">
      <c r="B351" s="156"/>
      <c r="D351" s="143" t="s">
        <v>132</v>
      </c>
      <c r="E351" s="157" t="s">
        <v>1</v>
      </c>
      <c r="F351" s="158" t="s">
        <v>137</v>
      </c>
      <c r="H351" s="159">
        <v>49.3</v>
      </c>
      <c r="I351" s="160"/>
      <c r="L351" s="156"/>
      <c r="M351" s="161"/>
      <c r="T351" s="162"/>
      <c r="AT351" s="157" t="s">
        <v>132</v>
      </c>
      <c r="AU351" s="157" t="s">
        <v>85</v>
      </c>
      <c r="AV351" s="14" t="s">
        <v>130</v>
      </c>
      <c r="AW351" s="14" t="s">
        <v>32</v>
      </c>
      <c r="AX351" s="14" t="s">
        <v>83</v>
      </c>
      <c r="AY351" s="157" t="s">
        <v>123</v>
      </c>
    </row>
    <row r="352" spans="2:65" s="1" customFormat="1" ht="16.5" customHeight="1">
      <c r="B352" s="31"/>
      <c r="C352" s="128" t="s">
        <v>449</v>
      </c>
      <c r="D352" s="128" t="s">
        <v>126</v>
      </c>
      <c r="E352" s="129" t="s">
        <v>450</v>
      </c>
      <c r="F352" s="130" t="s">
        <v>451</v>
      </c>
      <c r="G352" s="131" t="s">
        <v>206</v>
      </c>
      <c r="H352" s="132">
        <v>31</v>
      </c>
      <c r="I352" s="133"/>
      <c r="J352" s="134">
        <f>ROUND(I352*H352,2)</f>
        <v>0</v>
      </c>
      <c r="K352" s="135"/>
      <c r="L352" s="31"/>
      <c r="M352" s="136" t="s">
        <v>1</v>
      </c>
      <c r="N352" s="137" t="s">
        <v>40</v>
      </c>
      <c r="P352" s="138">
        <f>O352*H352</f>
        <v>0</v>
      </c>
      <c r="Q352" s="138">
        <v>0</v>
      </c>
      <c r="R352" s="138">
        <f>Q352*H352</f>
        <v>0</v>
      </c>
      <c r="S352" s="138">
        <v>3.9399999999999999E-3</v>
      </c>
      <c r="T352" s="139">
        <f>S352*H352</f>
        <v>0.12214</v>
      </c>
      <c r="AR352" s="140" t="s">
        <v>199</v>
      </c>
      <c r="AT352" s="140" t="s">
        <v>126</v>
      </c>
      <c r="AU352" s="140" t="s">
        <v>85</v>
      </c>
      <c r="AY352" s="16" t="s">
        <v>123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6" t="s">
        <v>83</v>
      </c>
      <c r="BK352" s="141">
        <f>ROUND(I352*H352,2)</f>
        <v>0</v>
      </c>
      <c r="BL352" s="16" t="s">
        <v>199</v>
      </c>
      <c r="BM352" s="140" t="s">
        <v>452</v>
      </c>
    </row>
    <row r="353" spans="2:65" s="12" customFormat="1">
      <c r="B353" s="142"/>
      <c r="D353" s="143" t="s">
        <v>132</v>
      </c>
      <c r="E353" s="144" t="s">
        <v>1</v>
      </c>
      <c r="F353" s="145" t="s">
        <v>133</v>
      </c>
      <c r="H353" s="144" t="s">
        <v>1</v>
      </c>
      <c r="I353" s="146"/>
      <c r="L353" s="142"/>
      <c r="M353" s="147"/>
      <c r="T353" s="148"/>
      <c r="AT353" s="144" t="s">
        <v>132</v>
      </c>
      <c r="AU353" s="144" t="s">
        <v>85</v>
      </c>
      <c r="AV353" s="12" t="s">
        <v>83</v>
      </c>
      <c r="AW353" s="12" t="s">
        <v>32</v>
      </c>
      <c r="AX353" s="12" t="s">
        <v>75</v>
      </c>
      <c r="AY353" s="144" t="s">
        <v>123</v>
      </c>
    </row>
    <row r="354" spans="2:65" s="13" customFormat="1">
      <c r="B354" s="149"/>
      <c r="D354" s="143" t="s">
        <v>132</v>
      </c>
      <c r="E354" s="150" t="s">
        <v>1</v>
      </c>
      <c r="F354" s="151" t="s">
        <v>85</v>
      </c>
      <c r="H354" s="152">
        <v>2</v>
      </c>
      <c r="I354" s="153"/>
      <c r="L354" s="149"/>
      <c r="M354" s="154"/>
      <c r="T354" s="155"/>
      <c r="AT354" s="150" t="s">
        <v>132</v>
      </c>
      <c r="AU354" s="150" t="s">
        <v>85</v>
      </c>
      <c r="AV354" s="13" t="s">
        <v>85</v>
      </c>
      <c r="AW354" s="13" t="s">
        <v>32</v>
      </c>
      <c r="AX354" s="13" t="s">
        <v>75</v>
      </c>
      <c r="AY354" s="150" t="s">
        <v>123</v>
      </c>
    </row>
    <row r="355" spans="2:65" s="12" customFormat="1">
      <c r="B355" s="142"/>
      <c r="D355" s="143" t="s">
        <v>132</v>
      </c>
      <c r="E355" s="144" t="s">
        <v>1</v>
      </c>
      <c r="F355" s="145" t="s">
        <v>294</v>
      </c>
      <c r="H355" s="144" t="s">
        <v>1</v>
      </c>
      <c r="I355" s="146"/>
      <c r="L355" s="142"/>
      <c r="M355" s="147"/>
      <c r="T355" s="148"/>
      <c r="AT355" s="144" t="s">
        <v>132</v>
      </c>
      <c r="AU355" s="144" t="s">
        <v>85</v>
      </c>
      <c r="AV355" s="12" t="s">
        <v>83</v>
      </c>
      <c r="AW355" s="12" t="s">
        <v>32</v>
      </c>
      <c r="AX355" s="12" t="s">
        <v>75</v>
      </c>
      <c r="AY355" s="144" t="s">
        <v>123</v>
      </c>
    </row>
    <row r="356" spans="2:65" s="13" customFormat="1">
      <c r="B356" s="149"/>
      <c r="D356" s="143" t="s">
        <v>132</v>
      </c>
      <c r="E356" s="150" t="s">
        <v>1</v>
      </c>
      <c r="F356" s="151" t="s">
        <v>159</v>
      </c>
      <c r="H356" s="152">
        <v>7</v>
      </c>
      <c r="I356" s="153"/>
      <c r="L356" s="149"/>
      <c r="M356" s="154"/>
      <c r="T356" s="155"/>
      <c r="AT356" s="150" t="s">
        <v>132</v>
      </c>
      <c r="AU356" s="150" t="s">
        <v>85</v>
      </c>
      <c r="AV356" s="13" t="s">
        <v>85</v>
      </c>
      <c r="AW356" s="13" t="s">
        <v>32</v>
      </c>
      <c r="AX356" s="13" t="s">
        <v>75</v>
      </c>
      <c r="AY356" s="150" t="s">
        <v>123</v>
      </c>
    </row>
    <row r="357" spans="2:65" s="12" customFormat="1">
      <c r="B357" s="142"/>
      <c r="D357" s="143" t="s">
        <v>132</v>
      </c>
      <c r="E357" s="144" t="s">
        <v>1</v>
      </c>
      <c r="F357" s="145" t="s">
        <v>135</v>
      </c>
      <c r="H357" s="144" t="s">
        <v>1</v>
      </c>
      <c r="I357" s="146"/>
      <c r="L357" s="142"/>
      <c r="M357" s="147"/>
      <c r="T357" s="148"/>
      <c r="AT357" s="144" t="s">
        <v>132</v>
      </c>
      <c r="AU357" s="144" t="s">
        <v>85</v>
      </c>
      <c r="AV357" s="12" t="s">
        <v>83</v>
      </c>
      <c r="AW357" s="12" t="s">
        <v>32</v>
      </c>
      <c r="AX357" s="12" t="s">
        <v>75</v>
      </c>
      <c r="AY357" s="144" t="s">
        <v>123</v>
      </c>
    </row>
    <row r="358" spans="2:65" s="13" customFormat="1">
      <c r="B358" s="149"/>
      <c r="D358" s="143" t="s">
        <v>132</v>
      </c>
      <c r="E358" s="150" t="s">
        <v>1</v>
      </c>
      <c r="F358" s="151" t="s">
        <v>148</v>
      </c>
      <c r="H358" s="152">
        <v>8</v>
      </c>
      <c r="I358" s="153"/>
      <c r="L358" s="149"/>
      <c r="M358" s="154"/>
      <c r="T358" s="155"/>
      <c r="AT358" s="150" t="s">
        <v>132</v>
      </c>
      <c r="AU358" s="150" t="s">
        <v>85</v>
      </c>
      <c r="AV358" s="13" t="s">
        <v>85</v>
      </c>
      <c r="AW358" s="13" t="s">
        <v>32</v>
      </c>
      <c r="AX358" s="13" t="s">
        <v>75</v>
      </c>
      <c r="AY358" s="150" t="s">
        <v>123</v>
      </c>
    </row>
    <row r="359" spans="2:65" s="12" customFormat="1">
      <c r="B359" s="142"/>
      <c r="D359" s="143" t="s">
        <v>132</v>
      </c>
      <c r="E359" s="144" t="s">
        <v>1</v>
      </c>
      <c r="F359" s="145" t="s">
        <v>297</v>
      </c>
      <c r="H359" s="144" t="s">
        <v>1</v>
      </c>
      <c r="I359" s="146"/>
      <c r="L359" s="142"/>
      <c r="M359" s="147"/>
      <c r="T359" s="148"/>
      <c r="AT359" s="144" t="s">
        <v>132</v>
      </c>
      <c r="AU359" s="144" t="s">
        <v>85</v>
      </c>
      <c r="AV359" s="12" t="s">
        <v>83</v>
      </c>
      <c r="AW359" s="12" t="s">
        <v>32</v>
      </c>
      <c r="AX359" s="12" t="s">
        <v>75</v>
      </c>
      <c r="AY359" s="144" t="s">
        <v>123</v>
      </c>
    </row>
    <row r="360" spans="2:65" s="13" customFormat="1">
      <c r="B360" s="149"/>
      <c r="D360" s="143" t="s">
        <v>132</v>
      </c>
      <c r="E360" s="150" t="s">
        <v>1</v>
      </c>
      <c r="F360" s="151" t="s">
        <v>453</v>
      </c>
      <c r="H360" s="152">
        <v>14</v>
      </c>
      <c r="I360" s="153"/>
      <c r="L360" s="149"/>
      <c r="M360" s="154"/>
      <c r="T360" s="155"/>
      <c r="AT360" s="150" t="s">
        <v>132</v>
      </c>
      <c r="AU360" s="150" t="s">
        <v>85</v>
      </c>
      <c r="AV360" s="13" t="s">
        <v>85</v>
      </c>
      <c r="AW360" s="13" t="s">
        <v>32</v>
      </c>
      <c r="AX360" s="13" t="s">
        <v>75</v>
      </c>
      <c r="AY360" s="150" t="s">
        <v>123</v>
      </c>
    </row>
    <row r="361" spans="2:65" s="14" customFormat="1">
      <c r="B361" s="156"/>
      <c r="D361" s="143" t="s">
        <v>132</v>
      </c>
      <c r="E361" s="157" t="s">
        <v>1</v>
      </c>
      <c r="F361" s="158" t="s">
        <v>137</v>
      </c>
      <c r="H361" s="159">
        <v>31</v>
      </c>
      <c r="I361" s="160"/>
      <c r="L361" s="156"/>
      <c r="M361" s="161"/>
      <c r="T361" s="162"/>
      <c r="AT361" s="157" t="s">
        <v>132</v>
      </c>
      <c r="AU361" s="157" t="s">
        <v>85</v>
      </c>
      <c r="AV361" s="14" t="s">
        <v>130</v>
      </c>
      <c r="AW361" s="14" t="s">
        <v>32</v>
      </c>
      <c r="AX361" s="14" t="s">
        <v>83</v>
      </c>
      <c r="AY361" s="157" t="s">
        <v>123</v>
      </c>
    </row>
    <row r="362" spans="2:65" s="1" customFormat="1" ht="16.5" customHeight="1">
      <c r="B362" s="31"/>
      <c r="C362" s="128" t="s">
        <v>454</v>
      </c>
      <c r="D362" s="128" t="s">
        <v>126</v>
      </c>
      <c r="E362" s="129" t="s">
        <v>455</v>
      </c>
      <c r="F362" s="130" t="s">
        <v>456</v>
      </c>
      <c r="G362" s="131" t="s">
        <v>206</v>
      </c>
      <c r="H362" s="132">
        <v>49.3</v>
      </c>
      <c r="I362" s="133"/>
      <c r="J362" s="134">
        <f>ROUND(I362*H362,2)</f>
        <v>0</v>
      </c>
      <c r="K362" s="135"/>
      <c r="L362" s="31"/>
      <c r="M362" s="136" t="s">
        <v>1</v>
      </c>
      <c r="N362" s="137" t="s">
        <v>40</v>
      </c>
      <c r="P362" s="138">
        <f>O362*H362</f>
        <v>0</v>
      </c>
      <c r="Q362" s="138">
        <v>6.0999999999999997E-4</v>
      </c>
      <c r="R362" s="138">
        <f>Q362*H362</f>
        <v>3.0072999999999996E-2</v>
      </c>
      <c r="S362" s="138">
        <v>0</v>
      </c>
      <c r="T362" s="139">
        <f>S362*H362</f>
        <v>0</v>
      </c>
      <c r="AR362" s="140" t="s">
        <v>199</v>
      </c>
      <c r="AT362" s="140" t="s">
        <v>126</v>
      </c>
      <c r="AU362" s="140" t="s">
        <v>85</v>
      </c>
      <c r="AY362" s="16" t="s">
        <v>123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6" t="s">
        <v>83</v>
      </c>
      <c r="BK362" s="141">
        <f>ROUND(I362*H362,2)</f>
        <v>0</v>
      </c>
      <c r="BL362" s="16" t="s">
        <v>199</v>
      </c>
      <c r="BM362" s="140" t="s">
        <v>457</v>
      </c>
    </row>
    <row r="363" spans="2:65" s="12" customFormat="1">
      <c r="B363" s="142"/>
      <c r="D363" s="143" t="s">
        <v>132</v>
      </c>
      <c r="E363" s="144" t="s">
        <v>1</v>
      </c>
      <c r="F363" s="145" t="s">
        <v>133</v>
      </c>
      <c r="H363" s="144" t="s">
        <v>1</v>
      </c>
      <c r="I363" s="146"/>
      <c r="L363" s="142"/>
      <c r="M363" s="147"/>
      <c r="T363" s="148"/>
      <c r="AT363" s="144" t="s">
        <v>132</v>
      </c>
      <c r="AU363" s="144" t="s">
        <v>85</v>
      </c>
      <c r="AV363" s="12" t="s">
        <v>83</v>
      </c>
      <c r="AW363" s="12" t="s">
        <v>32</v>
      </c>
      <c r="AX363" s="12" t="s">
        <v>75</v>
      </c>
      <c r="AY363" s="144" t="s">
        <v>123</v>
      </c>
    </row>
    <row r="364" spans="2:65" s="13" customFormat="1">
      <c r="B364" s="149"/>
      <c r="D364" s="143" t="s">
        <v>132</v>
      </c>
      <c r="E364" s="150" t="s">
        <v>1</v>
      </c>
      <c r="F364" s="151" t="s">
        <v>431</v>
      </c>
      <c r="H364" s="152">
        <v>8.1999999999999993</v>
      </c>
      <c r="I364" s="153"/>
      <c r="L364" s="149"/>
      <c r="M364" s="154"/>
      <c r="T364" s="155"/>
      <c r="AT364" s="150" t="s">
        <v>132</v>
      </c>
      <c r="AU364" s="150" t="s">
        <v>85</v>
      </c>
      <c r="AV364" s="13" t="s">
        <v>85</v>
      </c>
      <c r="AW364" s="13" t="s">
        <v>32</v>
      </c>
      <c r="AX364" s="13" t="s">
        <v>75</v>
      </c>
      <c r="AY364" s="150" t="s">
        <v>123</v>
      </c>
    </row>
    <row r="365" spans="2:65" s="12" customFormat="1">
      <c r="B365" s="142"/>
      <c r="D365" s="143" t="s">
        <v>132</v>
      </c>
      <c r="E365" s="144" t="s">
        <v>1</v>
      </c>
      <c r="F365" s="145" t="s">
        <v>294</v>
      </c>
      <c r="H365" s="144" t="s">
        <v>1</v>
      </c>
      <c r="I365" s="146"/>
      <c r="L365" s="142"/>
      <c r="M365" s="147"/>
      <c r="T365" s="148"/>
      <c r="AT365" s="144" t="s">
        <v>132</v>
      </c>
      <c r="AU365" s="144" t="s">
        <v>85</v>
      </c>
      <c r="AV365" s="12" t="s">
        <v>83</v>
      </c>
      <c r="AW365" s="12" t="s">
        <v>32</v>
      </c>
      <c r="AX365" s="12" t="s">
        <v>75</v>
      </c>
      <c r="AY365" s="144" t="s">
        <v>123</v>
      </c>
    </row>
    <row r="366" spans="2:65" s="13" customFormat="1">
      <c r="B366" s="149"/>
      <c r="D366" s="143" t="s">
        <v>132</v>
      </c>
      <c r="E366" s="150" t="s">
        <v>1</v>
      </c>
      <c r="F366" s="151" t="s">
        <v>432</v>
      </c>
      <c r="H366" s="152">
        <v>13.4</v>
      </c>
      <c r="I366" s="153"/>
      <c r="L366" s="149"/>
      <c r="M366" s="154"/>
      <c r="T366" s="155"/>
      <c r="AT366" s="150" t="s">
        <v>132</v>
      </c>
      <c r="AU366" s="150" t="s">
        <v>85</v>
      </c>
      <c r="AV366" s="13" t="s">
        <v>85</v>
      </c>
      <c r="AW366" s="13" t="s">
        <v>32</v>
      </c>
      <c r="AX366" s="13" t="s">
        <v>75</v>
      </c>
      <c r="AY366" s="150" t="s">
        <v>123</v>
      </c>
    </row>
    <row r="367" spans="2:65" s="12" customFormat="1">
      <c r="B367" s="142"/>
      <c r="D367" s="143" t="s">
        <v>132</v>
      </c>
      <c r="E367" s="144" t="s">
        <v>1</v>
      </c>
      <c r="F367" s="145" t="s">
        <v>135</v>
      </c>
      <c r="H367" s="144" t="s">
        <v>1</v>
      </c>
      <c r="I367" s="146"/>
      <c r="L367" s="142"/>
      <c r="M367" s="147"/>
      <c r="T367" s="148"/>
      <c r="AT367" s="144" t="s">
        <v>132</v>
      </c>
      <c r="AU367" s="144" t="s">
        <v>85</v>
      </c>
      <c r="AV367" s="12" t="s">
        <v>83</v>
      </c>
      <c r="AW367" s="12" t="s">
        <v>32</v>
      </c>
      <c r="AX367" s="12" t="s">
        <v>75</v>
      </c>
      <c r="AY367" s="144" t="s">
        <v>123</v>
      </c>
    </row>
    <row r="368" spans="2:65" s="13" customFormat="1">
      <c r="B368" s="149"/>
      <c r="D368" s="143" t="s">
        <v>132</v>
      </c>
      <c r="E368" s="150" t="s">
        <v>1</v>
      </c>
      <c r="F368" s="151" t="s">
        <v>433</v>
      </c>
      <c r="H368" s="152">
        <v>10.1</v>
      </c>
      <c r="I368" s="153"/>
      <c r="L368" s="149"/>
      <c r="M368" s="154"/>
      <c r="T368" s="155"/>
      <c r="AT368" s="150" t="s">
        <v>132</v>
      </c>
      <c r="AU368" s="150" t="s">
        <v>85</v>
      </c>
      <c r="AV368" s="13" t="s">
        <v>85</v>
      </c>
      <c r="AW368" s="13" t="s">
        <v>32</v>
      </c>
      <c r="AX368" s="13" t="s">
        <v>75</v>
      </c>
      <c r="AY368" s="150" t="s">
        <v>123</v>
      </c>
    </row>
    <row r="369" spans="2:65" s="12" customFormat="1">
      <c r="B369" s="142"/>
      <c r="D369" s="143" t="s">
        <v>132</v>
      </c>
      <c r="E369" s="144" t="s">
        <v>1</v>
      </c>
      <c r="F369" s="145" t="s">
        <v>297</v>
      </c>
      <c r="H369" s="144" t="s">
        <v>1</v>
      </c>
      <c r="I369" s="146"/>
      <c r="L369" s="142"/>
      <c r="M369" s="147"/>
      <c r="T369" s="148"/>
      <c r="AT369" s="144" t="s">
        <v>132</v>
      </c>
      <c r="AU369" s="144" t="s">
        <v>85</v>
      </c>
      <c r="AV369" s="12" t="s">
        <v>83</v>
      </c>
      <c r="AW369" s="12" t="s">
        <v>32</v>
      </c>
      <c r="AX369" s="12" t="s">
        <v>75</v>
      </c>
      <c r="AY369" s="144" t="s">
        <v>123</v>
      </c>
    </row>
    <row r="370" spans="2:65" s="13" customFormat="1">
      <c r="B370" s="149"/>
      <c r="D370" s="143" t="s">
        <v>132</v>
      </c>
      <c r="E370" s="150" t="s">
        <v>1</v>
      </c>
      <c r="F370" s="151" t="s">
        <v>434</v>
      </c>
      <c r="H370" s="152">
        <v>8.6</v>
      </c>
      <c r="I370" s="153"/>
      <c r="L370" s="149"/>
      <c r="M370" s="154"/>
      <c r="T370" s="155"/>
      <c r="AT370" s="150" t="s">
        <v>132</v>
      </c>
      <c r="AU370" s="150" t="s">
        <v>85</v>
      </c>
      <c r="AV370" s="13" t="s">
        <v>85</v>
      </c>
      <c r="AW370" s="13" t="s">
        <v>32</v>
      </c>
      <c r="AX370" s="13" t="s">
        <v>75</v>
      </c>
      <c r="AY370" s="150" t="s">
        <v>123</v>
      </c>
    </row>
    <row r="371" spans="2:65" s="13" customFormat="1">
      <c r="B371" s="149"/>
      <c r="D371" s="143" t="s">
        <v>132</v>
      </c>
      <c r="E371" s="150" t="s">
        <v>1</v>
      </c>
      <c r="F371" s="151" t="s">
        <v>168</v>
      </c>
      <c r="H371" s="152">
        <v>9</v>
      </c>
      <c r="I371" s="153"/>
      <c r="L371" s="149"/>
      <c r="M371" s="154"/>
      <c r="T371" s="155"/>
      <c r="AT371" s="150" t="s">
        <v>132</v>
      </c>
      <c r="AU371" s="150" t="s">
        <v>85</v>
      </c>
      <c r="AV371" s="13" t="s">
        <v>85</v>
      </c>
      <c r="AW371" s="13" t="s">
        <v>32</v>
      </c>
      <c r="AX371" s="13" t="s">
        <v>75</v>
      </c>
      <c r="AY371" s="150" t="s">
        <v>123</v>
      </c>
    </row>
    <row r="372" spans="2:65" s="14" customFormat="1">
      <c r="B372" s="156"/>
      <c r="D372" s="143" t="s">
        <v>132</v>
      </c>
      <c r="E372" s="157" t="s">
        <v>1</v>
      </c>
      <c r="F372" s="158" t="s">
        <v>137</v>
      </c>
      <c r="H372" s="159">
        <v>49.3</v>
      </c>
      <c r="I372" s="160"/>
      <c r="L372" s="156"/>
      <c r="M372" s="161"/>
      <c r="T372" s="162"/>
      <c r="AT372" s="157" t="s">
        <v>132</v>
      </c>
      <c r="AU372" s="157" t="s">
        <v>85</v>
      </c>
      <c r="AV372" s="14" t="s">
        <v>130</v>
      </c>
      <c r="AW372" s="14" t="s">
        <v>32</v>
      </c>
      <c r="AX372" s="14" t="s">
        <v>83</v>
      </c>
      <c r="AY372" s="157" t="s">
        <v>123</v>
      </c>
    </row>
    <row r="373" spans="2:65" s="1" customFormat="1" ht="24.2" customHeight="1">
      <c r="B373" s="31"/>
      <c r="C373" s="128" t="s">
        <v>458</v>
      </c>
      <c r="D373" s="128" t="s">
        <v>126</v>
      </c>
      <c r="E373" s="129" t="s">
        <v>459</v>
      </c>
      <c r="F373" s="130" t="s">
        <v>460</v>
      </c>
      <c r="G373" s="131" t="s">
        <v>129</v>
      </c>
      <c r="H373" s="132">
        <v>305.8</v>
      </c>
      <c r="I373" s="133"/>
      <c r="J373" s="134">
        <f>ROUND(I373*H373,2)</f>
        <v>0</v>
      </c>
      <c r="K373" s="135"/>
      <c r="L373" s="31"/>
      <c r="M373" s="136" t="s">
        <v>1</v>
      </c>
      <c r="N373" s="137" t="s">
        <v>40</v>
      </c>
      <c r="P373" s="138">
        <f>O373*H373</f>
        <v>0</v>
      </c>
      <c r="Q373" s="138">
        <v>2.63E-3</v>
      </c>
      <c r="R373" s="138">
        <f>Q373*H373</f>
        <v>0.80425400000000002</v>
      </c>
      <c r="S373" s="138">
        <v>0</v>
      </c>
      <c r="T373" s="139">
        <f>S373*H373</f>
        <v>0</v>
      </c>
      <c r="AR373" s="140" t="s">
        <v>199</v>
      </c>
      <c r="AT373" s="140" t="s">
        <v>126</v>
      </c>
      <c r="AU373" s="140" t="s">
        <v>85</v>
      </c>
      <c r="AY373" s="16" t="s">
        <v>123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6" t="s">
        <v>83</v>
      </c>
      <c r="BK373" s="141">
        <f>ROUND(I373*H373,2)</f>
        <v>0</v>
      </c>
      <c r="BL373" s="16" t="s">
        <v>199</v>
      </c>
      <c r="BM373" s="140" t="s">
        <v>461</v>
      </c>
    </row>
    <row r="374" spans="2:65" s="12" customFormat="1">
      <c r="B374" s="142"/>
      <c r="D374" s="143" t="s">
        <v>132</v>
      </c>
      <c r="E374" s="144" t="s">
        <v>1</v>
      </c>
      <c r="F374" s="145" t="s">
        <v>133</v>
      </c>
      <c r="H374" s="144" t="s">
        <v>1</v>
      </c>
      <c r="I374" s="146"/>
      <c r="L374" s="142"/>
      <c r="M374" s="147"/>
      <c r="T374" s="148"/>
      <c r="AT374" s="144" t="s">
        <v>132</v>
      </c>
      <c r="AU374" s="144" t="s">
        <v>85</v>
      </c>
      <c r="AV374" s="12" t="s">
        <v>83</v>
      </c>
      <c r="AW374" s="12" t="s">
        <v>32</v>
      </c>
      <c r="AX374" s="12" t="s">
        <v>75</v>
      </c>
      <c r="AY374" s="144" t="s">
        <v>123</v>
      </c>
    </row>
    <row r="375" spans="2:65" s="13" customFormat="1">
      <c r="B375" s="149"/>
      <c r="D375" s="143" t="s">
        <v>132</v>
      </c>
      <c r="E375" s="150" t="s">
        <v>1</v>
      </c>
      <c r="F375" s="151" t="s">
        <v>293</v>
      </c>
      <c r="H375" s="152">
        <v>48.3</v>
      </c>
      <c r="I375" s="153"/>
      <c r="L375" s="149"/>
      <c r="M375" s="154"/>
      <c r="T375" s="155"/>
      <c r="AT375" s="150" t="s">
        <v>132</v>
      </c>
      <c r="AU375" s="150" t="s">
        <v>85</v>
      </c>
      <c r="AV375" s="13" t="s">
        <v>85</v>
      </c>
      <c r="AW375" s="13" t="s">
        <v>32</v>
      </c>
      <c r="AX375" s="13" t="s">
        <v>75</v>
      </c>
      <c r="AY375" s="150" t="s">
        <v>123</v>
      </c>
    </row>
    <row r="376" spans="2:65" s="12" customFormat="1">
      <c r="B376" s="142"/>
      <c r="D376" s="143" t="s">
        <v>132</v>
      </c>
      <c r="E376" s="144" t="s">
        <v>1</v>
      </c>
      <c r="F376" s="145" t="s">
        <v>294</v>
      </c>
      <c r="H376" s="144" t="s">
        <v>1</v>
      </c>
      <c r="I376" s="146"/>
      <c r="L376" s="142"/>
      <c r="M376" s="147"/>
      <c r="T376" s="148"/>
      <c r="AT376" s="144" t="s">
        <v>132</v>
      </c>
      <c r="AU376" s="144" t="s">
        <v>85</v>
      </c>
      <c r="AV376" s="12" t="s">
        <v>83</v>
      </c>
      <c r="AW376" s="12" t="s">
        <v>32</v>
      </c>
      <c r="AX376" s="12" t="s">
        <v>75</v>
      </c>
      <c r="AY376" s="144" t="s">
        <v>123</v>
      </c>
    </row>
    <row r="377" spans="2:65" s="13" customFormat="1">
      <c r="B377" s="149"/>
      <c r="D377" s="143" t="s">
        <v>132</v>
      </c>
      <c r="E377" s="150" t="s">
        <v>1</v>
      </c>
      <c r="F377" s="151" t="s">
        <v>295</v>
      </c>
      <c r="H377" s="152">
        <v>112.9</v>
      </c>
      <c r="I377" s="153"/>
      <c r="L377" s="149"/>
      <c r="M377" s="154"/>
      <c r="T377" s="155"/>
      <c r="AT377" s="150" t="s">
        <v>132</v>
      </c>
      <c r="AU377" s="150" t="s">
        <v>85</v>
      </c>
      <c r="AV377" s="13" t="s">
        <v>85</v>
      </c>
      <c r="AW377" s="13" t="s">
        <v>32</v>
      </c>
      <c r="AX377" s="13" t="s">
        <v>75</v>
      </c>
      <c r="AY377" s="150" t="s">
        <v>123</v>
      </c>
    </row>
    <row r="378" spans="2:65" s="12" customFormat="1">
      <c r="B378" s="142"/>
      <c r="D378" s="143" t="s">
        <v>132</v>
      </c>
      <c r="E378" s="144" t="s">
        <v>1</v>
      </c>
      <c r="F378" s="145" t="s">
        <v>135</v>
      </c>
      <c r="H378" s="144" t="s">
        <v>1</v>
      </c>
      <c r="I378" s="146"/>
      <c r="L378" s="142"/>
      <c r="M378" s="147"/>
      <c r="T378" s="148"/>
      <c r="AT378" s="144" t="s">
        <v>132</v>
      </c>
      <c r="AU378" s="144" t="s">
        <v>85</v>
      </c>
      <c r="AV378" s="12" t="s">
        <v>83</v>
      </c>
      <c r="AW378" s="12" t="s">
        <v>32</v>
      </c>
      <c r="AX378" s="12" t="s">
        <v>75</v>
      </c>
      <c r="AY378" s="144" t="s">
        <v>123</v>
      </c>
    </row>
    <row r="379" spans="2:65" s="13" customFormat="1">
      <c r="B379" s="149"/>
      <c r="D379" s="143" t="s">
        <v>132</v>
      </c>
      <c r="E379" s="150" t="s">
        <v>1</v>
      </c>
      <c r="F379" s="151" t="s">
        <v>296</v>
      </c>
      <c r="H379" s="152">
        <v>65.7</v>
      </c>
      <c r="I379" s="153"/>
      <c r="L379" s="149"/>
      <c r="M379" s="154"/>
      <c r="T379" s="155"/>
      <c r="AT379" s="150" t="s">
        <v>132</v>
      </c>
      <c r="AU379" s="150" t="s">
        <v>85</v>
      </c>
      <c r="AV379" s="13" t="s">
        <v>85</v>
      </c>
      <c r="AW379" s="13" t="s">
        <v>32</v>
      </c>
      <c r="AX379" s="13" t="s">
        <v>75</v>
      </c>
      <c r="AY379" s="150" t="s">
        <v>123</v>
      </c>
    </row>
    <row r="380" spans="2:65" s="12" customFormat="1">
      <c r="B380" s="142"/>
      <c r="D380" s="143" t="s">
        <v>132</v>
      </c>
      <c r="E380" s="144" t="s">
        <v>1</v>
      </c>
      <c r="F380" s="145" t="s">
        <v>297</v>
      </c>
      <c r="H380" s="144" t="s">
        <v>1</v>
      </c>
      <c r="I380" s="146"/>
      <c r="L380" s="142"/>
      <c r="M380" s="147"/>
      <c r="T380" s="148"/>
      <c r="AT380" s="144" t="s">
        <v>132</v>
      </c>
      <c r="AU380" s="144" t="s">
        <v>85</v>
      </c>
      <c r="AV380" s="12" t="s">
        <v>83</v>
      </c>
      <c r="AW380" s="12" t="s">
        <v>32</v>
      </c>
      <c r="AX380" s="12" t="s">
        <v>75</v>
      </c>
      <c r="AY380" s="144" t="s">
        <v>123</v>
      </c>
    </row>
    <row r="381" spans="2:65" s="13" customFormat="1">
      <c r="B381" s="149"/>
      <c r="D381" s="143" t="s">
        <v>132</v>
      </c>
      <c r="E381" s="150" t="s">
        <v>1</v>
      </c>
      <c r="F381" s="151" t="s">
        <v>298</v>
      </c>
      <c r="H381" s="152">
        <v>78.900000000000006</v>
      </c>
      <c r="I381" s="153"/>
      <c r="L381" s="149"/>
      <c r="M381" s="154"/>
      <c r="T381" s="155"/>
      <c r="AT381" s="150" t="s">
        <v>132</v>
      </c>
      <c r="AU381" s="150" t="s">
        <v>85</v>
      </c>
      <c r="AV381" s="13" t="s">
        <v>85</v>
      </c>
      <c r="AW381" s="13" t="s">
        <v>32</v>
      </c>
      <c r="AX381" s="13" t="s">
        <v>75</v>
      </c>
      <c r="AY381" s="150" t="s">
        <v>123</v>
      </c>
    </row>
    <row r="382" spans="2:65" s="14" customFormat="1">
      <c r="B382" s="156"/>
      <c r="D382" s="143" t="s">
        <v>132</v>
      </c>
      <c r="E382" s="157" t="s">
        <v>1</v>
      </c>
      <c r="F382" s="158" t="s">
        <v>137</v>
      </c>
      <c r="H382" s="159">
        <v>305.8</v>
      </c>
      <c r="I382" s="160"/>
      <c r="L382" s="156"/>
      <c r="M382" s="161"/>
      <c r="T382" s="162"/>
      <c r="AT382" s="157" t="s">
        <v>132</v>
      </c>
      <c r="AU382" s="157" t="s">
        <v>85</v>
      </c>
      <c r="AV382" s="14" t="s">
        <v>130</v>
      </c>
      <c r="AW382" s="14" t="s">
        <v>32</v>
      </c>
      <c r="AX382" s="14" t="s">
        <v>83</v>
      </c>
      <c r="AY382" s="157" t="s">
        <v>123</v>
      </c>
    </row>
    <row r="383" spans="2:65" s="1" customFormat="1" ht="24.2" customHeight="1">
      <c r="B383" s="31"/>
      <c r="C383" s="128" t="s">
        <v>462</v>
      </c>
      <c r="D383" s="128" t="s">
        <v>126</v>
      </c>
      <c r="E383" s="129" t="s">
        <v>463</v>
      </c>
      <c r="F383" s="130" t="s">
        <v>464</v>
      </c>
      <c r="G383" s="131" t="s">
        <v>206</v>
      </c>
      <c r="H383" s="132">
        <v>9.6</v>
      </c>
      <c r="I383" s="133"/>
      <c r="J383" s="134">
        <f>ROUND(I383*H383,2)</f>
        <v>0</v>
      </c>
      <c r="K383" s="135"/>
      <c r="L383" s="31"/>
      <c r="M383" s="136" t="s">
        <v>1</v>
      </c>
      <c r="N383" s="137" t="s">
        <v>40</v>
      </c>
      <c r="P383" s="138">
        <f>O383*H383</f>
        <v>0</v>
      </c>
      <c r="Q383" s="138">
        <v>1.3699999999999999E-3</v>
      </c>
      <c r="R383" s="138">
        <f>Q383*H383</f>
        <v>1.3151999999999999E-2</v>
      </c>
      <c r="S383" s="138">
        <v>0</v>
      </c>
      <c r="T383" s="139">
        <f>S383*H383</f>
        <v>0</v>
      </c>
      <c r="AR383" s="140" t="s">
        <v>199</v>
      </c>
      <c r="AT383" s="140" t="s">
        <v>126</v>
      </c>
      <c r="AU383" s="140" t="s">
        <v>85</v>
      </c>
      <c r="AY383" s="16" t="s">
        <v>123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6" t="s">
        <v>83</v>
      </c>
      <c r="BK383" s="141">
        <f>ROUND(I383*H383,2)</f>
        <v>0</v>
      </c>
      <c r="BL383" s="16" t="s">
        <v>199</v>
      </c>
      <c r="BM383" s="140" t="s">
        <v>465</v>
      </c>
    </row>
    <row r="384" spans="2:65" s="12" customFormat="1">
      <c r="B384" s="142"/>
      <c r="D384" s="143" t="s">
        <v>132</v>
      </c>
      <c r="E384" s="144" t="s">
        <v>1</v>
      </c>
      <c r="F384" s="145" t="s">
        <v>297</v>
      </c>
      <c r="H384" s="144" t="s">
        <v>1</v>
      </c>
      <c r="I384" s="146"/>
      <c r="L384" s="142"/>
      <c r="M384" s="147"/>
      <c r="T384" s="148"/>
      <c r="AT384" s="144" t="s">
        <v>132</v>
      </c>
      <c r="AU384" s="144" t="s">
        <v>85</v>
      </c>
      <c r="AV384" s="12" t="s">
        <v>83</v>
      </c>
      <c r="AW384" s="12" t="s">
        <v>32</v>
      </c>
      <c r="AX384" s="12" t="s">
        <v>75</v>
      </c>
      <c r="AY384" s="144" t="s">
        <v>123</v>
      </c>
    </row>
    <row r="385" spans="2:65" s="13" customFormat="1">
      <c r="B385" s="149"/>
      <c r="D385" s="143" t="s">
        <v>132</v>
      </c>
      <c r="E385" s="150" t="s">
        <v>1</v>
      </c>
      <c r="F385" s="151" t="s">
        <v>466</v>
      </c>
      <c r="H385" s="152">
        <v>9.6</v>
      </c>
      <c r="I385" s="153"/>
      <c r="L385" s="149"/>
      <c r="M385" s="154"/>
      <c r="T385" s="155"/>
      <c r="AT385" s="150" t="s">
        <v>132</v>
      </c>
      <c r="AU385" s="150" t="s">
        <v>85</v>
      </c>
      <c r="AV385" s="13" t="s">
        <v>85</v>
      </c>
      <c r="AW385" s="13" t="s">
        <v>32</v>
      </c>
      <c r="AX385" s="13" t="s">
        <v>83</v>
      </c>
      <c r="AY385" s="150" t="s">
        <v>123</v>
      </c>
    </row>
    <row r="386" spans="2:65" s="1" customFormat="1" ht="24.2" customHeight="1">
      <c r="B386" s="31"/>
      <c r="C386" s="128" t="s">
        <v>467</v>
      </c>
      <c r="D386" s="128" t="s">
        <v>126</v>
      </c>
      <c r="E386" s="129" t="s">
        <v>468</v>
      </c>
      <c r="F386" s="130" t="s">
        <v>469</v>
      </c>
      <c r="G386" s="131" t="s">
        <v>206</v>
      </c>
      <c r="H386" s="132">
        <v>74</v>
      </c>
      <c r="I386" s="133"/>
      <c r="J386" s="134">
        <f>ROUND(I386*H386,2)</f>
        <v>0</v>
      </c>
      <c r="K386" s="135"/>
      <c r="L386" s="31"/>
      <c r="M386" s="136" t="s">
        <v>1</v>
      </c>
      <c r="N386" s="137" t="s">
        <v>40</v>
      </c>
      <c r="P386" s="138">
        <f>O386*H386</f>
        <v>0</v>
      </c>
      <c r="Q386" s="138">
        <v>5.6999999999999998E-4</v>
      </c>
      <c r="R386" s="138">
        <f>Q386*H386</f>
        <v>4.2179999999999995E-2</v>
      </c>
      <c r="S386" s="138">
        <v>0</v>
      </c>
      <c r="T386" s="139">
        <f>S386*H386</f>
        <v>0</v>
      </c>
      <c r="AR386" s="140" t="s">
        <v>199</v>
      </c>
      <c r="AT386" s="140" t="s">
        <v>126</v>
      </c>
      <c r="AU386" s="140" t="s">
        <v>85</v>
      </c>
      <c r="AY386" s="16" t="s">
        <v>123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6" t="s">
        <v>83</v>
      </c>
      <c r="BK386" s="141">
        <f>ROUND(I386*H386,2)</f>
        <v>0</v>
      </c>
      <c r="BL386" s="16" t="s">
        <v>199</v>
      </c>
      <c r="BM386" s="140" t="s">
        <v>470</v>
      </c>
    </row>
    <row r="387" spans="2:65" s="12" customFormat="1">
      <c r="B387" s="142"/>
      <c r="D387" s="143" t="s">
        <v>132</v>
      </c>
      <c r="E387" s="144" t="s">
        <v>1</v>
      </c>
      <c r="F387" s="145" t="s">
        <v>133</v>
      </c>
      <c r="H387" s="144" t="s">
        <v>1</v>
      </c>
      <c r="I387" s="146"/>
      <c r="L387" s="142"/>
      <c r="M387" s="147"/>
      <c r="T387" s="148"/>
      <c r="AT387" s="144" t="s">
        <v>132</v>
      </c>
      <c r="AU387" s="144" t="s">
        <v>85</v>
      </c>
      <c r="AV387" s="12" t="s">
        <v>83</v>
      </c>
      <c r="AW387" s="12" t="s">
        <v>32</v>
      </c>
      <c r="AX387" s="12" t="s">
        <v>75</v>
      </c>
      <c r="AY387" s="144" t="s">
        <v>123</v>
      </c>
    </row>
    <row r="388" spans="2:65" s="13" customFormat="1">
      <c r="B388" s="149"/>
      <c r="D388" s="143" t="s">
        <v>132</v>
      </c>
      <c r="E388" s="150" t="s">
        <v>1</v>
      </c>
      <c r="F388" s="151" t="s">
        <v>423</v>
      </c>
      <c r="H388" s="152">
        <v>19.5</v>
      </c>
      <c r="I388" s="153"/>
      <c r="L388" s="149"/>
      <c r="M388" s="154"/>
      <c r="T388" s="155"/>
      <c r="AT388" s="150" t="s">
        <v>132</v>
      </c>
      <c r="AU388" s="150" t="s">
        <v>85</v>
      </c>
      <c r="AV388" s="13" t="s">
        <v>85</v>
      </c>
      <c r="AW388" s="13" t="s">
        <v>32</v>
      </c>
      <c r="AX388" s="13" t="s">
        <v>75</v>
      </c>
      <c r="AY388" s="150" t="s">
        <v>123</v>
      </c>
    </row>
    <row r="389" spans="2:65" s="12" customFormat="1">
      <c r="B389" s="142"/>
      <c r="D389" s="143" t="s">
        <v>132</v>
      </c>
      <c r="E389" s="144" t="s">
        <v>1</v>
      </c>
      <c r="F389" s="145" t="s">
        <v>294</v>
      </c>
      <c r="H389" s="144" t="s">
        <v>1</v>
      </c>
      <c r="I389" s="146"/>
      <c r="L389" s="142"/>
      <c r="M389" s="147"/>
      <c r="T389" s="148"/>
      <c r="AT389" s="144" t="s">
        <v>132</v>
      </c>
      <c r="AU389" s="144" t="s">
        <v>85</v>
      </c>
      <c r="AV389" s="12" t="s">
        <v>83</v>
      </c>
      <c r="AW389" s="12" t="s">
        <v>32</v>
      </c>
      <c r="AX389" s="12" t="s">
        <v>75</v>
      </c>
      <c r="AY389" s="144" t="s">
        <v>123</v>
      </c>
    </row>
    <row r="390" spans="2:65" s="13" customFormat="1">
      <c r="B390" s="149"/>
      <c r="D390" s="143" t="s">
        <v>132</v>
      </c>
      <c r="E390" s="150" t="s">
        <v>1</v>
      </c>
      <c r="F390" s="151" t="s">
        <v>424</v>
      </c>
      <c r="H390" s="152">
        <v>13.2</v>
      </c>
      <c r="I390" s="153"/>
      <c r="L390" s="149"/>
      <c r="M390" s="154"/>
      <c r="T390" s="155"/>
      <c r="AT390" s="150" t="s">
        <v>132</v>
      </c>
      <c r="AU390" s="150" t="s">
        <v>85</v>
      </c>
      <c r="AV390" s="13" t="s">
        <v>85</v>
      </c>
      <c r="AW390" s="13" t="s">
        <v>32</v>
      </c>
      <c r="AX390" s="13" t="s">
        <v>75</v>
      </c>
      <c r="AY390" s="150" t="s">
        <v>123</v>
      </c>
    </row>
    <row r="391" spans="2:65" s="12" customFormat="1">
      <c r="B391" s="142"/>
      <c r="D391" s="143" t="s">
        <v>132</v>
      </c>
      <c r="E391" s="144" t="s">
        <v>1</v>
      </c>
      <c r="F391" s="145" t="s">
        <v>135</v>
      </c>
      <c r="H391" s="144" t="s">
        <v>1</v>
      </c>
      <c r="I391" s="146"/>
      <c r="L391" s="142"/>
      <c r="M391" s="147"/>
      <c r="T391" s="148"/>
      <c r="AT391" s="144" t="s">
        <v>132</v>
      </c>
      <c r="AU391" s="144" t="s">
        <v>85</v>
      </c>
      <c r="AV391" s="12" t="s">
        <v>83</v>
      </c>
      <c r="AW391" s="12" t="s">
        <v>32</v>
      </c>
      <c r="AX391" s="12" t="s">
        <v>75</v>
      </c>
      <c r="AY391" s="144" t="s">
        <v>123</v>
      </c>
    </row>
    <row r="392" spans="2:65" s="13" customFormat="1">
      <c r="B392" s="149"/>
      <c r="D392" s="143" t="s">
        <v>132</v>
      </c>
      <c r="E392" s="150" t="s">
        <v>1</v>
      </c>
      <c r="F392" s="151" t="s">
        <v>425</v>
      </c>
      <c r="H392" s="152">
        <v>23.1</v>
      </c>
      <c r="I392" s="153"/>
      <c r="L392" s="149"/>
      <c r="M392" s="154"/>
      <c r="T392" s="155"/>
      <c r="AT392" s="150" t="s">
        <v>132</v>
      </c>
      <c r="AU392" s="150" t="s">
        <v>85</v>
      </c>
      <c r="AV392" s="13" t="s">
        <v>85</v>
      </c>
      <c r="AW392" s="13" t="s">
        <v>32</v>
      </c>
      <c r="AX392" s="13" t="s">
        <v>75</v>
      </c>
      <c r="AY392" s="150" t="s">
        <v>123</v>
      </c>
    </row>
    <row r="393" spans="2:65" s="12" customFormat="1">
      <c r="B393" s="142"/>
      <c r="D393" s="143" t="s">
        <v>132</v>
      </c>
      <c r="E393" s="144" t="s">
        <v>1</v>
      </c>
      <c r="F393" s="145" t="s">
        <v>297</v>
      </c>
      <c r="H393" s="144" t="s">
        <v>1</v>
      </c>
      <c r="I393" s="146"/>
      <c r="L393" s="142"/>
      <c r="M393" s="147"/>
      <c r="T393" s="148"/>
      <c r="AT393" s="144" t="s">
        <v>132</v>
      </c>
      <c r="AU393" s="144" t="s">
        <v>85</v>
      </c>
      <c r="AV393" s="12" t="s">
        <v>83</v>
      </c>
      <c r="AW393" s="12" t="s">
        <v>32</v>
      </c>
      <c r="AX393" s="12" t="s">
        <v>75</v>
      </c>
      <c r="AY393" s="144" t="s">
        <v>123</v>
      </c>
    </row>
    <row r="394" spans="2:65" s="13" customFormat="1">
      <c r="B394" s="149"/>
      <c r="D394" s="143" t="s">
        <v>132</v>
      </c>
      <c r="E394" s="150" t="s">
        <v>1</v>
      </c>
      <c r="F394" s="151" t="s">
        <v>426</v>
      </c>
      <c r="H394" s="152">
        <v>18.2</v>
      </c>
      <c r="I394" s="153"/>
      <c r="L394" s="149"/>
      <c r="M394" s="154"/>
      <c r="T394" s="155"/>
      <c r="AT394" s="150" t="s">
        <v>132</v>
      </c>
      <c r="AU394" s="150" t="s">
        <v>85</v>
      </c>
      <c r="AV394" s="13" t="s">
        <v>85</v>
      </c>
      <c r="AW394" s="13" t="s">
        <v>32</v>
      </c>
      <c r="AX394" s="13" t="s">
        <v>75</v>
      </c>
      <c r="AY394" s="150" t="s">
        <v>123</v>
      </c>
    </row>
    <row r="395" spans="2:65" s="14" customFormat="1">
      <c r="B395" s="156"/>
      <c r="D395" s="143" t="s">
        <v>132</v>
      </c>
      <c r="E395" s="157" t="s">
        <v>1</v>
      </c>
      <c r="F395" s="158" t="s">
        <v>137</v>
      </c>
      <c r="H395" s="159">
        <v>74</v>
      </c>
      <c r="I395" s="160"/>
      <c r="L395" s="156"/>
      <c r="M395" s="161"/>
      <c r="T395" s="162"/>
      <c r="AT395" s="157" t="s">
        <v>132</v>
      </c>
      <c r="AU395" s="157" t="s">
        <v>85</v>
      </c>
      <c r="AV395" s="14" t="s">
        <v>130</v>
      </c>
      <c r="AW395" s="14" t="s">
        <v>32</v>
      </c>
      <c r="AX395" s="14" t="s">
        <v>83</v>
      </c>
      <c r="AY395" s="157" t="s">
        <v>123</v>
      </c>
    </row>
    <row r="396" spans="2:65" s="1" customFormat="1" ht="24.2" customHeight="1">
      <c r="B396" s="31"/>
      <c r="C396" s="128" t="s">
        <v>471</v>
      </c>
      <c r="D396" s="128" t="s">
        <v>126</v>
      </c>
      <c r="E396" s="129" t="s">
        <v>472</v>
      </c>
      <c r="F396" s="130" t="s">
        <v>473</v>
      </c>
      <c r="G396" s="131" t="s">
        <v>206</v>
      </c>
      <c r="H396" s="132">
        <v>49.3</v>
      </c>
      <c r="I396" s="133"/>
      <c r="J396" s="134">
        <f>ROUND(I396*H396,2)</f>
        <v>0</v>
      </c>
      <c r="K396" s="135"/>
      <c r="L396" s="31"/>
      <c r="M396" s="136" t="s">
        <v>1</v>
      </c>
      <c r="N396" s="137" t="s">
        <v>40</v>
      </c>
      <c r="P396" s="138">
        <f>O396*H396</f>
        <v>0</v>
      </c>
      <c r="Q396" s="138">
        <v>7.2999999999999996E-4</v>
      </c>
      <c r="R396" s="138">
        <f>Q396*H396</f>
        <v>3.5988999999999993E-2</v>
      </c>
      <c r="S396" s="138">
        <v>0</v>
      </c>
      <c r="T396" s="139">
        <f>S396*H396</f>
        <v>0</v>
      </c>
      <c r="AR396" s="140" t="s">
        <v>199</v>
      </c>
      <c r="AT396" s="140" t="s">
        <v>126</v>
      </c>
      <c r="AU396" s="140" t="s">
        <v>85</v>
      </c>
      <c r="AY396" s="16" t="s">
        <v>123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6" t="s">
        <v>83</v>
      </c>
      <c r="BK396" s="141">
        <f>ROUND(I396*H396,2)</f>
        <v>0</v>
      </c>
      <c r="BL396" s="16" t="s">
        <v>199</v>
      </c>
      <c r="BM396" s="140" t="s">
        <v>474</v>
      </c>
    </row>
    <row r="397" spans="2:65" s="12" customFormat="1">
      <c r="B397" s="142"/>
      <c r="D397" s="143" t="s">
        <v>132</v>
      </c>
      <c r="E397" s="144" t="s">
        <v>1</v>
      </c>
      <c r="F397" s="145" t="s">
        <v>133</v>
      </c>
      <c r="H397" s="144" t="s">
        <v>1</v>
      </c>
      <c r="I397" s="146"/>
      <c r="L397" s="142"/>
      <c r="M397" s="147"/>
      <c r="T397" s="148"/>
      <c r="AT397" s="144" t="s">
        <v>132</v>
      </c>
      <c r="AU397" s="144" t="s">
        <v>85</v>
      </c>
      <c r="AV397" s="12" t="s">
        <v>83</v>
      </c>
      <c r="AW397" s="12" t="s">
        <v>32</v>
      </c>
      <c r="AX397" s="12" t="s">
        <v>75</v>
      </c>
      <c r="AY397" s="144" t="s">
        <v>123</v>
      </c>
    </row>
    <row r="398" spans="2:65" s="13" customFormat="1">
      <c r="B398" s="149"/>
      <c r="D398" s="143" t="s">
        <v>132</v>
      </c>
      <c r="E398" s="150" t="s">
        <v>1</v>
      </c>
      <c r="F398" s="151" t="s">
        <v>431</v>
      </c>
      <c r="H398" s="152">
        <v>8.1999999999999993</v>
      </c>
      <c r="I398" s="153"/>
      <c r="L398" s="149"/>
      <c r="M398" s="154"/>
      <c r="T398" s="155"/>
      <c r="AT398" s="150" t="s">
        <v>132</v>
      </c>
      <c r="AU398" s="150" t="s">
        <v>85</v>
      </c>
      <c r="AV398" s="13" t="s">
        <v>85</v>
      </c>
      <c r="AW398" s="13" t="s">
        <v>32</v>
      </c>
      <c r="AX398" s="13" t="s">
        <v>75</v>
      </c>
      <c r="AY398" s="150" t="s">
        <v>123</v>
      </c>
    </row>
    <row r="399" spans="2:65" s="12" customFormat="1">
      <c r="B399" s="142"/>
      <c r="D399" s="143" t="s">
        <v>132</v>
      </c>
      <c r="E399" s="144" t="s">
        <v>1</v>
      </c>
      <c r="F399" s="145" t="s">
        <v>294</v>
      </c>
      <c r="H399" s="144" t="s">
        <v>1</v>
      </c>
      <c r="I399" s="146"/>
      <c r="L399" s="142"/>
      <c r="M399" s="147"/>
      <c r="T399" s="148"/>
      <c r="AT399" s="144" t="s">
        <v>132</v>
      </c>
      <c r="AU399" s="144" t="s">
        <v>85</v>
      </c>
      <c r="AV399" s="12" t="s">
        <v>83</v>
      </c>
      <c r="AW399" s="12" t="s">
        <v>32</v>
      </c>
      <c r="AX399" s="12" t="s">
        <v>75</v>
      </c>
      <c r="AY399" s="144" t="s">
        <v>123</v>
      </c>
    </row>
    <row r="400" spans="2:65" s="13" customFormat="1">
      <c r="B400" s="149"/>
      <c r="D400" s="143" t="s">
        <v>132</v>
      </c>
      <c r="E400" s="150" t="s">
        <v>1</v>
      </c>
      <c r="F400" s="151" t="s">
        <v>432</v>
      </c>
      <c r="H400" s="152">
        <v>13.4</v>
      </c>
      <c r="I400" s="153"/>
      <c r="L400" s="149"/>
      <c r="M400" s="154"/>
      <c r="T400" s="155"/>
      <c r="AT400" s="150" t="s">
        <v>132</v>
      </c>
      <c r="AU400" s="150" t="s">
        <v>85</v>
      </c>
      <c r="AV400" s="13" t="s">
        <v>85</v>
      </c>
      <c r="AW400" s="13" t="s">
        <v>32</v>
      </c>
      <c r="AX400" s="13" t="s">
        <v>75</v>
      </c>
      <c r="AY400" s="150" t="s">
        <v>123</v>
      </c>
    </row>
    <row r="401" spans="2:65" s="12" customFormat="1">
      <c r="B401" s="142"/>
      <c r="D401" s="143" t="s">
        <v>132</v>
      </c>
      <c r="E401" s="144" t="s">
        <v>1</v>
      </c>
      <c r="F401" s="145" t="s">
        <v>135</v>
      </c>
      <c r="H401" s="144" t="s">
        <v>1</v>
      </c>
      <c r="I401" s="146"/>
      <c r="L401" s="142"/>
      <c r="M401" s="147"/>
      <c r="T401" s="148"/>
      <c r="AT401" s="144" t="s">
        <v>132</v>
      </c>
      <c r="AU401" s="144" t="s">
        <v>85</v>
      </c>
      <c r="AV401" s="12" t="s">
        <v>83</v>
      </c>
      <c r="AW401" s="12" t="s">
        <v>32</v>
      </c>
      <c r="AX401" s="12" t="s">
        <v>75</v>
      </c>
      <c r="AY401" s="144" t="s">
        <v>123</v>
      </c>
    </row>
    <row r="402" spans="2:65" s="13" customFormat="1">
      <c r="B402" s="149"/>
      <c r="D402" s="143" t="s">
        <v>132</v>
      </c>
      <c r="E402" s="150" t="s">
        <v>1</v>
      </c>
      <c r="F402" s="151" t="s">
        <v>433</v>
      </c>
      <c r="H402" s="152">
        <v>10.1</v>
      </c>
      <c r="I402" s="153"/>
      <c r="L402" s="149"/>
      <c r="M402" s="154"/>
      <c r="T402" s="155"/>
      <c r="AT402" s="150" t="s">
        <v>132</v>
      </c>
      <c r="AU402" s="150" t="s">
        <v>85</v>
      </c>
      <c r="AV402" s="13" t="s">
        <v>85</v>
      </c>
      <c r="AW402" s="13" t="s">
        <v>32</v>
      </c>
      <c r="AX402" s="13" t="s">
        <v>75</v>
      </c>
      <c r="AY402" s="150" t="s">
        <v>123</v>
      </c>
    </row>
    <row r="403" spans="2:65" s="12" customFormat="1">
      <c r="B403" s="142"/>
      <c r="D403" s="143" t="s">
        <v>132</v>
      </c>
      <c r="E403" s="144" t="s">
        <v>1</v>
      </c>
      <c r="F403" s="145" t="s">
        <v>297</v>
      </c>
      <c r="H403" s="144" t="s">
        <v>1</v>
      </c>
      <c r="I403" s="146"/>
      <c r="L403" s="142"/>
      <c r="M403" s="147"/>
      <c r="T403" s="148"/>
      <c r="AT403" s="144" t="s">
        <v>132</v>
      </c>
      <c r="AU403" s="144" t="s">
        <v>85</v>
      </c>
      <c r="AV403" s="12" t="s">
        <v>83</v>
      </c>
      <c r="AW403" s="12" t="s">
        <v>32</v>
      </c>
      <c r="AX403" s="12" t="s">
        <v>75</v>
      </c>
      <c r="AY403" s="144" t="s">
        <v>123</v>
      </c>
    </row>
    <row r="404" spans="2:65" s="13" customFormat="1">
      <c r="B404" s="149"/>
      <c r="D404" s="143" t="s">
        <v>132</v>
      </c>
      <c r="E404" s="150" t="s">
        <v>1</v>
      </c>
      <c r="F404" s="151" t="s">
        <v>434</v>
      </c>
      <c r="H404" s="152">
        <v>8.6</v>
      </c>
      <c r="I404" s="153"/>
      <c r="L404" s="149"/>
      <c r="M404" s="154"/>
      <c r="T404" s="155"/>
      <c r="AT404" s="150" t="s">
        <v>132</v>
      </c>
      <c r="AU404" s="150" t="s">
        <v>85</v>
      </c>
      <c r="AV404" s="13" t="s">
        <v>85</v>
      </c>
      <c r="AW404" s="13" t="s">
        <v>32</v>
      </c>
      <c r="AX404" s="13" t="s">
        <v>75</v>
      </c>
      <c r="AY404" s="150" t="s">
        <v>123</v>
      </c>
    </row>
    <row r="405" spans="2:65" s="13" customFormat="1">
      <c r="B405" s="149"/>
      <c r="D405" s="143" t="s">
        <v>132</v>
      </c>
      <c r="E405" s="150" t="s">
        <v>1</v>
      </c>
      <c r="F405" s="151" t="s">
        <v>168</v>
      </c>
      <c r="H405" s="152">
        <v>9</v>
      </c>
      <c r="I405" s="153"/>
      <c r="L405" s="149"/>
      <c r="M405" s="154"/>
      <c r="T405" s="155"/>
      <c r="AT405" s="150" t="s">
        <v>132</v>
      </c>
      <c r="AU405" s="150" t="s">
        <v>85</v>
      </c>
      <c r="AV405" s="13" t="s">
        <v>85</v>
      </c>
      <c r="AW405" s="13" t="s">
        <v>32</v>
      </c>
      <c r="AX405" s="13" t="s">
        <v>75</v>
      </c>
      <c r="AY405" s="150" t="s">
        <v>123</v>
      </c>
    </row>
    <row r="406" spans="2:65" s="14" customFormat="1">
      <c r="B406" s="156"/>
      <c r="D406" s="143" t="s">
        <v>132</v>
      </c>
      <c r="E406" s="157" t="s">
        <v>1</v>
      </c>
      <c r="F406" s="158" t="s">
        <v>137</v>
      </c>
      <c r="H406" s="159">
        <v>49.3</v>
      </c>
      <c r="I406" s="160"/>
      <c r="L406" s="156"/>
      <c r="M406" s="161"/>
      <c r="T406" s="162"/>
      <c r="AT406" s="157" t="s">
        <v>132</v>
      </c>
      <c r="AU406" s="157" t="s">
        <v>85</v>
      </c>
      <c r="AV406" s="14" t="s">
        <v>130</v>
      </c>
      <c r="AW406" s="14" t="s">
        <v>32</v>
      </c>
      <c r="AX406" s="14" t="s">
        <v>83</v>
      </c>
      <c r="AY406" s="157" t="s">
        <v>123</v>
      </c>
    </row>
    <row r="407" spans="2:65" s="1" customFormat="1" ht="24.2" customHeight="1">
      <c r="B407" s="31"/>
      <c r="C407" s="128" t="s">
        <v>475</v>
      </c>
      <c r="D407" s="128" t="s">
        <v>126</v>
      </c>
      <c r="E407" s="129" t="s">
        <v>476</v>
      </c>
      <c r="F407" s="130" t="s">
        <v>477</v>
      </c>
      <c r="G407" s="131" t="s">
        <v>206</v>
      </c>
      <c r="H407" s="132">
        <v>49.3</v>
      </c>
      <c r="I407" s="133"/>
      <c r="J407" s="134">
        <f>ROUND(I407*H407,2)</f>
        <v>0</v>
      </c>
      <c r="K407" s="135"/>
      <c r="L407" s="31"/>
      <c r="M407" s="136" t="s">
        <v>1</v>
      </c>
      <c r="N407" s="137" t="s">
        <v>40</v>
      </c>
      <c r="P407" s="138">
        <f>O407*H407</f>
        <v>0</v>
      </c>
      <c r="Q407" s="138">
        <v>7.2999999999999996E-4</v>
      </c>
      <c r="R407" s="138">
        <f>Q407*H407</f>
        <v>3.5988999999999993E-2</v>
      </c>
      <c r="S407" s="138">
        <v>0</v>
      </c>
      <c r="T407" s="139">
        <f>S407*H407</f>
        <v>0</v>
      </c>
      <c r="AR407" s="140" t="s">
        <v>199</v>
      </c>
      <c r="AT407" s="140" t="s">
        <v>126</v>
      </c>
      <c r="AU407" s="140" t="s">
        <v>85</v>
      </c>
      <c r="AY407" s="16" t="s">
        <v>123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6" t="s">
        <v>83</v>
      </c>
      <c r="BK407" s="141">
        <f>ROUND(I407*H407,2)</f>
        <v>0</v>
      </c>
      <c r="BL407" s="16" t="s">
        <v>199</v>
      </c>
      <c r="BM407" s="140" t="s">
        <v>478</v>
      </c>
    </row>
    <row r="408" spans="2:65" s="12" customFormat="1">
      <c r="B408" s="142"/>
      <c r="D408" s="143" t="s">
        <v>132</v>
      </c>
      <c r="E408" s="144" t="s">
        <v>1</v>
      </c>
      <c r="F408" s="145" t="s">
        <v>133</v>
      </c>
      <c r="H408" s="144" t="s">
        <v>1</v>
      </c>
      <c r="I408" s="146"/>
      <c r="L408" s="142"/>
      <c r="M408" s="147"/>
      <c r="T408" s="148"/>
      <c r="AT408" s="144" t="s">
        <v>132</v>
      </c>
      <c r="AU408" s="144" t="s">
        <v>85</v>
      </c>
      <c r="AV408" s="12" t="s">
        <v>83</v>
      </c>
      <c r="AW408" s="12" t="s">
        <v>32</v>
      </c>
      <c r="AX408" s="12" t="s">
        <v>75</v>
      </c>
      <c r="AY408" s="144" t="s">
        <v>123</v>
      </c>
    </row>
    <row r="409" spans="2:65" s="13" customFormat="1">
      <c r="B409" s="149"/>
      <c r="D409" s="143" t="s">
        <v>132</v>
      </c>
      <c r="E409" s="150" t="s">
        <v>1</v>
      </c>
      <c r="F409" s="151" t="s">
        <v>431</v>
      </c>
      <c r="H409" s="152">
        <v>8.1999999999999993</v>
      </c>
      <c r="I409" s="153"/>
      <c r="L409" s="149"/>
      <c r="M409" s="154"/>
      <c r="T409" s="155"/>
      <c r="AT409" s="150" t="s">
        <v>132</v>
      </c>
      <c r="AU409" s="150" t="s">
        <v>85</v>
      </c>
      <c r="AV409" s="13" t="s">
        <v>85</v>
      </c>
      <c r="AW409" s="13" t="s">
        <v>32</v>
      </c>
      <c r="AX409" s="13" t="s">
        <v>75</v>
      </c>
      <c r="AY409" s="150" t="s">
        <v>123</v>
      </c>
    </row>
    <row r="410" spans="2:65" s="12" customFormat="1">
      <c r="B410" s="142"/>
      <c r="D410" s="143" t="s">
        <v>132</v>
      </c>
      <c r="E410" s="144" t="s">
        <v>1</v>
      </c>
      <c r="F410" s="145" t="s">
        <v>294</v>
      </c>
      <c r="H410" s="144" t="s">
        <v>1</v>
      </c>
      <c r="I410" s="146"/>
      <c r="L410" s="142"/>
      <c r="M410" s="147"/>
      <c r="T410" s="148"/>
      <c r="AT410" s="144" t="s">
        <v>132</v>
      </c>
      <c r="AU410" s="144" t="s">
        <v>85</v>
      </c>
      <c r="AV410" s="12" t="s">
        <v>83</v>
      </c>
      <c r="AW410" s="12" t="s">
        <v>32</v>
      </c>
      <c r="AX410" s="12" t="s">
        <v>75</v>
      </c>
      <c r="AY410" s="144" t="s">
        <v>123</v>
      </c>
    </row>
    <row r="411" spans="2:65" s="13" customFormat="1">
      <c r="B411" s="149"/>
      <c r="D411" s="143" t="s">
        <v>132</v>
      </c>
      <c r="E411" s="150" t="s">
        <v>1</v>
      </c>
      <c r="F411" s="151" t="s">
        <v>432</v>
      </c>
      <c r="H411" s="152">
        <v>13.4</v>
      </c>
      <c r="I411" s="153"/>
      <c r="L411" s="149"/>
      <c r="M411" s="154"/>
      <c r="T411" s="155"/>
      <c r="AT411" s="150" t="s">
        <v>132</v>
      </c>
      <c r="AU411" s="150" t="s">
        <v>85</v>
      </c>
      <c r="AV411" s="13" t="s">
        <v>85</v>
      </c>
      <c r="AW411" s="13" t="s">
        <v>32</v>
      </c>
      <c r="AX411" s="13" t="s">
        <v>75</v>
      </c>
      <c r="AY411" s="150" t="s">
        <v>123</v>
      </c>
    </row>
    <row r="412" spans="2:65" s="12" customFormat="1">
      <c r="B412" s="142"/>
      <c r="D412" s="143" t="s">
        <v>132</v>
      </c>
      <c r="E412" s="144" t="s">
        <v>1</v>
      </c>
      <c r="F412" s="145" t="s">
        <v>135</v>
      </c>
      <c r="H412" s="144" t="s">
        <v>1</v>
      </c>
      <c r="I412" s="146"/>
      <c r="L412" s="142"/>
      <c r="M412" s="147"/>
      <c r="T412" s="148"/>
      <c r="AT412" s="144" t="s">
        <v>132</v>
      </c>
      <c r="AU412" s="144" t="s">
        <v>85</v>
      </c>
      <c r="AV412" s="12" t="s">
        <v>83</v>
      </c>
      <c r="AW412" s="12" t="s">
        <v>32</v>
      </c>
      <c r="AX412" s="12" t="s">
        <v>75</v>
      </c>
      <c r="AY412" s="144" t="s">
        <v>123</v>
      </c>
    </row>
    <row r="413" spans="2:65" s="13" customFormat="1">
      <c r="B413" s="149"/>
      <c r="D413" s="143" t="s">
        <v>132</v>
      </c>
      <c r="E413" s="150" t="s">
        <v>1</v>
      </c>
      <c r="F413" s="151" t="s">
        <v>433</v>
      </c>
      <c r="H413" s="152">
        <v>10.1</v>
      </c>
      <c r="I413" s="153"/>
      <c r="L413" s="149"/>
      <c r="M413" s="154"/>
      <c r="T413" s="155"/>
      <c r="AT413" s="150" t="s">
        <v>132</v>
      </c>
      <c r="AU413" s="150" t="s">
        <v>85</v>
      </c>
      <c r="AV413" s="13" t="s">
        <v>85</v>
      </c>
      <c r="AW413" s="13" t="s">
        <v>32</v>
      </c>
      <c r="AX413" s="13" t="s">
        <v>75</v>
      </c>
      <c r="AY413" s="150" t="s">
        <v>123</v>
      </c>
    </row>
    <row r="414" spans="2:65" s="12" customFormat="1">
      <c r="B414" s="142"/>
      <c r="D414" s="143" t="s">
        <v>132</v>
      </c>
      <c r="E414" s="144" t="s">
        <v>1</v>
      </c>
      <c r="F414" s="145" t="s">
        <v>297</v>
      </c>
      <c r="H414" s="144" t="s">
        <v>1</v>
      </c>
      <c r="I414" s="146"/>
      <c r="L414" s="142"/>
      <c r="M414" s="147"/>
      <c r="T414" s="148"/>
      <c r="AT414" s="144" t="s">
        <v>132</v>
      </c>
      <c r="AU414" s="144" t="s">
        <v>85</v>
      </c>
      <c r="AV414" s="12" t="s">
        <v>83</v>
      </c>
      <c r="AW414" s="12" t="s">
        <v>32</v>
      </c>
      <c r="AX414" s="12" t="s">
        <v>75</v>
      </c>
      <c r="AY414" s="144" t="s">
        <v>123</v>
      </c>
    </row>
    <row r="415" spans="2:65" s="13" customFormat="1">
      <c r="B415" s="149"/>
      <c r="D415" s="143" t="s">
        <v>132</v>
      </c>
      <c r="E415" s="150" t="s">
        <v>1</v>
      </c>
      <c r="F415" s="151" t="s">
        <v>434</v>
      </c>
      <c r="H415" s="152">
        <v>8.6</v>
      </c>
      <c r="I415" s="153"/>
      <c r="L415" s="149"/>
      <c r="M415" s="154"/>
      <c r="T415" s="155"/>
      <c r="AT415" s="150" t="s">
        <v>132</v>
      </c>
      <c r="AU415" s="150" t="s">
        <v>85</v>
      </c>
      <c r="AV415" s="13" t="s">
        <v>85</v>
      </c>
      <c r="AW415" s="13" t="s">
        <v>32</v>
      </c>
      <c r="AX415" s="13" t="s">
        <v>75</v>
      </c>
      <c r="AY415" s="150" t="s">
        <v>123</v>
      </c>
    </row>
    <row r="416" spans="2:65" s="13" customFormat="1">
      <c r="B416" s="149"/>
      <c r="D416" s="143" t="s">
        <v>132</v>
      </c>
      <c r="E416" s="150" t="s">
        <v>1</v>
      </c>
      <c r="F416" s="151" t="s">
        <v>168</v>
      </c>
      <c r="H416" s="152">
        <v>9</v>
      </c>
      <c r="I416" s="153"/>
      <c r="L416" s="149"/>
      <c r="M416" s="154"/>
      <c r="T416" s="155"/>
      <c r="AT416" s="150" t="s">
        <v>132</v>
      </c>
      <c r="AU416" s="150" t="s">
        <v>85</v>
      </c>
      <c r="AV416" s="13" t="s">
        <v>85</v>
      </c>
      <c r="AW416" s="13" t="s">
        <v>32</v>
      </c>
      <c r="AX416" s="13" t="s">
        <v>75</v>
      </c>
      <c r="AY416" s="150" t="s">
        <v>123</v>
      </c>
    </row>
    <row r="417" spans="2:65" s="14" customFormat="1">
      <c r="B417" s="156"/>
      <c r="D417" s="143" t="s">
        <v>132</v>
      </c>
      <c r="E417" s="157" t="s">
        <v>1</v>
      </c>
      <c r="F417" s="158" t="s">
        <v>137</v>
      </c>
      <c r="H417" s="159">
        <v>49.3</v>
      </c>
      <c r="I417" s="160"/>
      <c r="L417" s="156"/>
      <c r="M417" s="161"/>
      <c r="T417" s="162"/>
      <c r="AT417" s="157" t="s">
        <v>132</v>
      </c>
      <c r="AU417" s="157" t="s">
        <v>85</v>
      </c>
      <c r="AV417" s="14" t="s">
        <v>130</v>
      </c>
      <c r="AW417" s="14" t="s">
        <v>32</v>
      </c>
      <c r="AX417" s="14" t="s">
        <v>83</v>
      </c>
      <c r="AY417" s="157" t="s">
        <v>123</v>
      </c>
    </row>
    <row r="418" spans="2:65" s="1" customFormat="1" ht="24.2" customHeight="1">
      <c r="B418" s="31"/>
      <c r="C418" s="128" t="s">
        <v>479</v>
      </c>
      <c r="D418" s="128" t="s">
        <v>126</v>
      </c>
      <c r="E418" s="129" t="s">
        <v>480</v>
      </c>
      <c r="F418" s="130" t="s">
        <v>481</v>
      </c>
      <c r="G418" s="131" t="s">
        <v>206</v>
      </c>
      <c r="H418" s="132">
        <v>123.3</v>
      </c>
      <c r="I418" s="133"/>
      <c r="J418" s="134">
        <f>ROUND(I418*H418,2)</f>
        <v>0</v>
      </c>
      <c r="K418" s="135"/>
      <c r="L418" s="31"/>
      <c r="M418" s="136" t="s">
        <v>1</v>
      </c>
      <c r="N418" s="137" t="s">
        <v>40</v>
      </c>
      <c r="P418" s="138">
        <f>O418*H418</f>
        <v>0</v>
      </c>
      <c r="Q418" s="138">
        <v>8.0000000000000004E-4</v>
      </c>
      <c r="R418" s="138">
        <f>Q418*H418</f>
        <v>9.8640000000000005E-2</v>
      </c>
      <c r="S418" s="138">
        <v>0</v>
      </c>
      <c r="T418" s="139">
        <f>S418*H418</f>
        <v>0</v>
      </c>
      <c r="AR418" s="140" t="s">
        <v>199</v>
      </c>
      <c r="AT418" s="140" t="s">
        <v>126</v>
      </c>
      <c r="AU418" s="140" t="s">
        <v>85</v>
      </c>
      <c r="AY418" s="16" t="s">
        <v>123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6" t="s">
        <v>83</v>
      </c>
      <c r="BK418" s="141">
        <f>ROUND(I418*H418,2)</f>
        <v>0</v>
      </c>
      <c r="BL418" s="16" t="s">
        <v>199</v>
      </c>
      <c r="BM418" s="140" t="s">
        <v>482</v>
      </c>
    </row>
    <row r="419" spans="2:65" s="13" customFormat="1">
      <c r="B419" s="149"/>
      <c r="D419" s="143" t="s">
        <v>132</v>
      </c>
      <c r="E419" s="150" t="s">
        <v>1</v>
      </c>
      <c r="F419" s="151" t="s">
        <v>483</v>
      </c>
      <c r="H419" s="152">
        <v>123.3</v>
      </c>
      <c r="I419" s="153"/>
      <c r="L419" s="149"/>
      <c r="M419" s="154"/>
      <c r="T419" s="155"/>
      <c r="AT419" s="150" t="s">
        <v>132</v>
      </c>
      <c r="AU419" s="150" t="s">
        <v>85</v>
      </c>
      <c r="AV419" s="13" t="s">
        <v>85</v>
      </c>
      <c r="AW419" s="13" t="s">
        <v>32</v>
      </c>
      <c r="AX419" s="13" t="s">
        <v>83</v>
      </c>
      <c r="AY419" s="150" t="s">
        <v>123</v>
      </c>
    </row>
    <row r="420" spans="2:65" s="1" customFormat="1" ht="33" customHeight="1">
      <c r="B420" s="31"/>
      <c r="C420" s="128" t="s">
        <v>484</v>
      </c>
      <c r="D420" s="128" t="s">
        <v>126</v>
      </c>
      <c r="E420" s="129" t="s">
        <v>485</v>
      </c>
      <c r="F420" s="130" t="s">
        <v>486</v>
      </c>
      <c r="G420" s="131" t="s">
        <v>157</v>
      </c>
      <c r="H420" s="132">
        <v>1</v>
      </c>
      <c r="I420" s="133"/>
      <c r="J420" s="134">
        <f>ROUND(I420*H420,2)</f>
        <v>0</v>
      </c>
      <c r="K420" s="135"/>
      <c r="L420" s="31"/>
      <c r="M420" s="136" t="s">
        <v>1</v>
      </c>
      <c r="N420" s="137" t="s">
        <v>40</v>
      </c>
      <c r="P420" s="138">
        <f>O420*H420</f>
        <v>0</v>
      </c>
      <c r="Q420" s="138">
        <v>0</v>
      </c>
      <c r="R420" s="138">
        <f>Q420*H420</f>
        <v>0</v>
      </c>
      <c r="S420" s="138">
        <v>0</v>
      </c>
      <c r="T420" s="139">
        <f>S420*H420</f>
        <v>0</v>
      </c>
      <c r="AR420" s="140" t="s">
        <v>199</v>
      </c>
      <c r="AT420" s="140" t="s">
        <v>126</v>
      </c>
      <c r="AU420" s="140" t="s">
        <v>85</v>
      </c>
      <c r="AY420" s="16" t="s">
        <v>123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6" t="s">
        <v>83</v>
      </c>
      <c r="BK420" s="141">
        <f>ROUND(I420*H420,2)</f>
        <v>0</v>
      </c>
      <c r="BL420" s="16" t="s">
        <v>199</v>
      </c>
      <c r="BM420" s="140" t="s">
        <v>487</v>
      </c>
    </row>
    <row r="421" spans="2:65" s="1" customFormat="1" ht="24.2" customHeight="1">
      <c r="B421" s="31"/>
      <c r="C421" s="128" t="s">
        <v>488</v>
      </c>
      <c r="D421" s="128" t="s">
        <v>126</v>
      </c>
      <c r="E421" s="129" t="s">
        <v>489</v>
      </c>
      <c r="F421" s="130" t="s">
        <v>490</v>
      </c>
      <c r="G421" s="131" t="s">
        <v>443</v>
      </c>
      <c r="H421" s="132">
        <v>15</v>
      </c>
      <c r="I421" s="133"/>
      <c r="J421" s="134">
        <f>ROUND(I421*H421,2)</f>
        <v>0</v>
      </c>
      <c r="K421" s="135"/>
      <c r="L421" s="31"/>
      <c r="M421" s="136" t="s">
        <v>1</v>
      </c>
      <c r="N421" s="137" t="s">
        <v>40</v>
      </c>
      <c r="P421" s="138">
        <f>O421*H421</f>
        <v>0</v>
      </c>
      <c r="Q421" s="138">
        <v>6.0000000000000001E-3</v>
      </c>
      <c r="R421" s="138">
        <f>Q421*H421</f>
        <v>0.09</v>
      </c>
      <c r="S421" s="138">
        <v>0</v>
      </c>
      <c r="T421" s="139">
        <f>S421*H421</f>
        <v>0</v>
      </c>
      <c r="AR421" s="140" t="s">
        <v>199</v>
      </c>
      <c r="AT421" s="140" t="s">
        <v>126</v>
      </c>
      <c r="AU421" s="140" t="s">
        <v>85</v>
      </c>
      <c r="AY421" s="16" t="s">
        <v>123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6" t="s">
        <v>83</v>
      </c>
      <c r="BK421" s="141">
        <f>ROUND(I421*H421,2)</f>
        <v>0</v>
      </c>
      <c r="BL421" s="16" t="s">
        <v>199</v>
      </c>
      <c r="BM421" s="140" t="s">
        <v>491</v>
      </c>
    </row>
    <row r="422" spans="2:65" s="1" customFormat="1" ht="24.2" customHeight="1">
      <c r="B422" s="31"/>
      <c r="C422" s="128" t="s">
        <v>492</v>
      </c>
      <c r="D422" s="128" t="s">
        <v>126</v>
      </c>
      <c r="E422" s="129" t="s">
        <v>493</v>
      </c>
      <c r="F422" s="130" t="s">
        <v>494</v>
      </c>
      <c r="G422" s="131" t="s">
        <v>206</v>
      </c>
      <c r="H422" s="132">
        <v>24</v>
      </c>
      <c r="I422" s="133"/>
      <c r="J422" s="134">
        <f>ROUND(I422*H422,2)</f>
        <v>0</v>
      </c>
      <c r="K422" s="135"/>
      <c r="L422" s="31"/>
      <c r="M422" s="136" t="s">
        <v>1</v>
      </c>
      <c r="N422" s="137" t="s">
        <v>40</v>
      </c>
      <c r="P422" s="138">
        <f>O422*H422</f>
        <v>0</v>
      </c>
      <c r="Q422" s="138">
        <v>9.2000000000000003E-4</v>
      </c>
      <c r="R422" s="138">
        <f>Q422*H422</f>
        <v>2.2080000000000002E-2</v>
      </c>
      <c r="S422" s="138">
        <v>0</v>
      </c>
      <c r="T422" s="139">
        <f>S422*H422</f>
        <v>0</v>
      </c>
      <c r="AR422" s="140" t="s">
        <v>199</v>
      </c>
      <c r="AT422" s="140" t="s">
        <v>126</v>
      </c>
      <c r="AU422" s="140" t="s">
        <v>85</v>
      </c>
      <c r="AY422" s="16" t="s">
        <v>123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6" t="s">
        <v>83</v>
      </c>
      <c r="BK422" s="141">
        <f>ROUND(I422*H422,2)</f>
        <v>0</v>
      </c>
      <c r="BL422" s="16" t="s">
        <v>199</v>
      </c>
      <c r="BM422" s="140" t="s">
        <v>495</v>
      </c>
    </row>
    <row r="423" spans="2:65" s="12" customFormat="1">
      <c r="B423" s="142"/>
      <c r="D423" s="143" t="s">
        <v>132</v>
      </c>
      <c r="E423" s="144" t="s">
        <v>1</v>
      </c>
      <c r="F423" s="145" t="s">
        <v>294</v>
      </c>
      <c r="H423" s="144" t="s">
        <v>1</v>
      </c>
      <c r="I423" s="146"/>
      <c r="L423" s="142"/>
      <c r="M423" s="147"/>
      <c r="T423" s="148"/>
      <c r="AT423" s="144" t="s">
        <v>132</v>
      </c>
      <c r="AU423" s="144" t="s">
        <v>85</v>
      </c>
      <c r="AV423" s="12" t="s">
        <v>83</v>
      </c>
      <c r="AW423" s="12" t="s">
        <v>32</v>
      </c>
      <c r="AX423" s="12" t="s">
        <v>75</v>
      </c>
      <c r="AY423" s="144" t="s">
        <v>123</v>
      </c>
    </row>
    <row r="424" spans="2:65" s="13" customFormat="1">
      <c r="B424" s="149"/>
      <c r="D424" s="143" t="s">
        <v>132</v>
      </c>
      <c r="E424" s="150" t="s">
        <v>1</v>
      </c>
      <c r="F424" s="151" t="s">
        <v>439</v>
      </c>
      <c r="H424" s="152">
        <v>21</v>
      </c>
      <c r="I424" s="153"/>
      <c r="L424" s="149"/>
      <c r="M424" s="154"/>
      <c r="T424" s="155"/>
      <c r="AT424" s="150" t="s">
        <v>132</v>
      </c>
      <c r="AU424" s="150" t="s">
        <v>85</v>
      </c>
      <c r="AV424" s="13" t="s">
        <v>85</v>
      </c>
      <c r="AW424" s="13" t="s">
        <v>32</v>
      </c>
      <c r="AX424" s="13" t="s">
        <v>75</v>
      </c>
      <c r="AY424" s="150" t="s">
        <v>123</v>
      </c>
    </row>
    <row r="425" spans="2:65" s="12" customFormat="1">
      <c r="B425" s="142"/>
      <c r="D425" s="143" t="s">
        <v>132</v>
      </c>
      <c r="E425" s="144" t="s">
        <v>1</v>
      </c>
      <c r="F425" s="145" t="s">
        <v>297</v>
      </c>
      <c r="H425" s="144" t="s">
        <v>1</v>
      </c>
      <c r="I425" s="146"/>
      <c r="L425" s="142"/>
      <c r="M425" s="147"/>
      <c r="T425" s="148"/>
      <c r="AT425" s="144" t="s">
        <v>132</v>
      </c>
      <c r="AU425" s="144" t="s">
        <v>85</v>
      </c>
      <c r="AV425" s="12" t="s">
        <v>83</v>
      </c>
      <c r="AW425" s="12" t="s">
        <v>32</v>
      </c>
      <c r="AX425" s="12" t="s">
        <v>75</v>
      </c>
      <c r="AY425" s="144" t="s">
        <v>123</v>
      </c>
    </row>
    <row r="426" spans="2:65" s="13" customFormat="1">
      <c r="B426" s="149"/>
      <c r="D426" s="143" t="s">
        <v>132</v>
      </c>
      <c r="E426" s="150" t="s">
        <v>1</v>
      </c>
      <c r="F426" s="151" t="s">
        <v>141</v>
      </c>
      <c r="H426" s="152">
        <v>3</v>
      </c>
      <c r="I426" s="153"/>
      <c r="L426" s="149"/>
      <c r="M426" s="154"/>
      <c r="T426" s="155"/>
      <c r="AT426" s="150" t="s">
        <v>132</v>
      </c>
      <c r="AU426" s="150" t="s">
        <v>85</v>
      </c>
      <c r="AV426" s="13" t="s">
        <v>85</v>
      </c>
      <c r="AW426" s="13" t="s">
        <v>32</v>
      </c>
      <c r="AX426" s="13" t="s">
        <v>75</v>
      </c>
      <c r="AY426" s="150" t="s">
        <v>123</v>
      </c>
    </row>
    <row r="427" spans="2:65" s="14" customFormat="1">
      <c r="B427" s="156"/>
      <c r="D427" s="143" t="s">
        <v>132</v>
      </c>
      <c r="E427" s="157" t="s">
        <v>1</v>
      </c>
      <c r="F427" s="158" t="s">
        <v>137</v>
      </c>
      <c r="H427" s="159">
        <v>24</v>
      </c>
      <c r="I427" s="160"/>
      <c r="L427" s="156"/>
      <c r="M427" s="161"/>
      <c r="T427" s="162"/>
      <c r="AT427" s="157" t="s">
        <v>132</v>
      </c>
      <c r="AU427" s="157" t="s">
        <v>85</v>
      </c>
      <c r="AV427" s="14" t="s">
        <v>130</v>
      </c>
      <c r="AW427" s="14" t="s">
        <v>32</v>
      </c>
      <c r="AX427" s="14" t="s">
        <v>83</v>
      </c>
      <c r="AY427" s="157" t="s">
        <v>123</v>
      </c>
    </row>
    <row r="428" spans="2:65" s="1" customFormat="1" ht="24.2" customHeight="1">
      <c r="B428" s="31"/>
      <c r="C428" s="128" t="s">
        <v>496</v>
      </c>
      <c r="D428" s="128" t="s">
        <v>126</v>
      </c>
      <c r="E428" s="129" t="s">
        <v>497</v>
      </c>
      <c r="F428" s="130" t="s">
        <v>498</v>
      </c>
      <c r="G428" s="131" t="s">
        <v>443</v>
      </c>
      <c r="H428" s="132">
        <v>8</v>
      </c>
      <c r="I428" s="133"/>
      <c r="J428" s="134">
        <f>ROUND(I428*H428,2)</f>
        <v>0</v>
      </c>
      <c r="K428" s="135"/>
      <c r="L428" s="31"/>
      <c r="M428" s="136" t="s">
        <v>1</v>
      </c>
      <c r="N428" s="137" t="s">
        <v>40</v>
      </c>
      <c r="P428" s="138">
        <f>O428*H428</f>
        <v>0</v>
      </c>
      <c r="Q428" s="138">
        <v>2.2899999999999999E-3</v>
      </c>
      <c r="R428" s="138">
        <f>Q428*H428</f>
        <v>1.8319999999999999E-2</v>
      </c>
      <c r="S428" s="138">
        <v>0</v>
      </c>
      <c r="T428" s="139">
        <f>S428*H428</f>
        <v>0</v>
      </c>
      <c r="AR428" s="140" t="s">
        <v>199</v>
      </c>
      <c r="AT428" s="140" t="s">
        <v>126</v>
      </c>
      <c r="AU428" s="140" t="s">
        <v>85</v>
      </c>
      <c r="AY428" s="16" t="s">
        <v>123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6" t="s">
        <v>83</v>
      </c>
      <c r="BK428" s="141">
        <f>ROUND(I428*H428,2)</f>
        <v>0</v>
      </c>
      <c r="BL428" s="16" t="s">
        <v>199</v>
      </c>
      <c r="BM428" s="140" t="s">
        <v>499</v>
      </c>
    </row>
    <row r="429" spans="2:65" s="13" customFormat="1">
      <c r="B429" s="149"/>
      <c r="D429" s="143" t="s">
        <v>132</v>
      </c>
      <c r="E429" s="150" t="s">
        <v>1</v>
      </c>
      <c r="F429" s="151" t="s">
        <v>148</v>
      </c>
      <c r="H429" s="152">
        <v>8</v>
      </c>
      <c r="I429" s="153"/>
      <c r="L429" s="149"/>
      <c r="M429" s="154"/>
      <c r="T429" s="155"/>
      <c r="AT429" s="150" t="s">
        <v>132</v>
      </c>
      <c r="AU429" s="150" t="s">
        <v>85</v>
      </c>
      <c r="AV429" s="13" t="s">
        <v>85</v>
      </c>
      <c r="AW429" s="13" t="s">
        <v>32</v>
      </c>
      <c r="AX429" s="13" t="s">
        <v>83</v>
      </c>
      <c r="AY429" s="150" t="s">
        <v>123</v>
      </c>
    </row>
    <row r="430" spans="2:65" s="1" customFormat="1" ht="24.2" customHeight="1">
      <c r="B430" s="31"/>
      <c r="C430" s="128" t="s">
        <v>500</v>
      </c>
      <c r="D430" s="128" t="s">
        <v>126</v>
      </c>
      <c r="E430" s="129" t="s">
        <v>501</v>
      </c>
      <c r="F430" s="130" t="s">
        <v>502</v>
      </c>
      <c r="G430" s="131" t="s">
        <v>443</v>
      </c>
      <c r="H430" s="132">
        <v>4</v>
      </c>
      <c r="I430" s="133"/>
      <c r="J430" s="134">
        <f>ROUND(I430*H430,2)</f>
        <v>0</v>
      </c>
      <c r="K430" s="135"/>
      <c r="L430" s="31"/>
      <c r="M430" s="136" t="s">
        <v>1</v>
      </c>
      <c r="N430" s="137" t="s">
        <v>40</v>
      </c>
      <c r="P430" s="138">
        <f>O430*H430</f>
        <v>0</v>
      </c>
      <c r="Q430" s="138">
        <v>0</v>
      </c>
      <c r="R430" s="138">
        <f>Q430*H430</f>
        <v>0</v>
      </c>
      <c r="S430" s="138">
        <v>0</v>
      </c>
      <c r="T430" s="139">
        <f>S430*H430</f>
        <v>0</v>
      </c>
      <c r="AR430" s="140" t="s">
        <v>199</v>
      </c>
      <c r="AT430" s="140" t="s">
        <v>126</v>
      </c>
      <c r="AU430" s="140" t="s">
        <v>85</v>
      </c>
      <c r="AY430" s="16" t="s">
        <v>123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6" t="s">
        <v>83</v>
      </c>
      <c r="BK430" s="141">
        <f>ROUND(I430*H430,2)</f>
        <v>0</v>
      </c>
      <c r="BL430" s="16" t="s">
        <v>199</v>
      </c>
      <c r="BM430" s="140" t="s">
        <v>503</v>
      </c>
    </row>
    <row r="431" spans="2:65" s="1" customFormat="1" ht="21.75" customHeight="1">
      <c r="B431" s="31"/>
      <c r="C431" s="128" t="s">
        <v>504</v>
      </c>
      <c r="D431" s="128" t="s">
        <v>126</v>
      </c>
      <c r="E431" s="129" t="s">
        <v>505</v>
      </c>
      <c r="F431" s="130" t="s">
        <v>506</v>
      </c>
      <c r="G431" s="131" t="s">
        <v>206</v>
      </c>
      <c r="H431" s="132">
        <v>49.3</v>
      </c>
      <c r="I431" s="133"/>
      <c r="J431" s="134">
        <f>ROUND(I431*H431,2)</f>
        <v>0</v>
      </c>
      <c r="K431" s="135"/>
      <c r="L431" s="31"/>
      <c r="M431" s="136" t="s">
        <v>1</v>
      </c>
      <c r="N431" s="137" t="s">
        <v>40</v>
      </c>
      <c r="P431" s="138">
        <f>O431*H431</f>
        <v>0</v>
      </c>
      <c r="Q431" s="138">
        <v>9.1E-4</v>
      </c>
      <c r="R431" s="138">
        <f>Q431*H431</f>
        <v>4.4863E-2</v>
      </c>
      <c r="S431" s="138">
        <v>0</v>
      </c>
      <c r="T431" s="139">
        <f>S431*H431</f>
        <v>0</v>
      </c>
      <c r="AR431" s="140" t="s">
        <v>199</v>
      </c>
      <c r="AT431" s="140" t="s">
        <v>126</v>
      </c>
      <c r="AU431" s="140" t="s">
        <v>85</v>
      </c>
      <c r="AY431" s="16" t="s">
        <v>123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6" t="s">
        <v>83</v>
      </c>
      <c r="BK431" s="141">
        <f>ROUND(I431*H431,2)</f>
        <v>0</v>
      </c>
      <c r="BL431" s="16" t="s">
        <v>199</v>
      </c>
      <c r="BM431" s="140" t="s">
        <v>507</v>
      </c>
    </row>
    <row r="432" spans="2:65" s="12" customFormat="1">
      <c r="B432" s="142"/>
      <c r="D432" s="143" t="s">
        <v>132</v>
      </c>
      <c r="E432" s="144" t="s">
        <v>1</v>
      </c>
      <c r="F432" s="145" t="s">
        <v>133</v>
      </c>
      <c r="H432" s="144" t="s">
        <v>1</v>
      </c>
      <c r="I432" s="146"/>
      <c r="L432" s="142"/>
      <c r="M432" s="147"/>
      <c r="T432" s="148"/>
      <c r="AT432" s="144" t="s">
        <v>132</v>
      </c>
      <c r="AU432" s="144" t="s">
        <v>85</v>
      </c>
      <c r="AV432" s="12" t="s">
        <v>83</v>
      </c>
      <c r="AW432" s="12" t="s">
        <v>32</v>
      </c>
      <c r="AX432" s="12" t="s">
        <v>75</v>
      </c>
      <c r="AY432" s="144" t="s">
        <v>123</v>
      </c>
    </row>
    <row r="433" spans="2:65" s="13" customFormat="1">
      <c r="B433" s="149"/>
      <c r="D433" s="143" t="s">
        <v>132</v>
      </c>
      <c r="E433" s="150" t="s">
        <v>1</v>
      </c>
      <c r="F433" s="151" t="s">
        <v>431</v>
      </c>
      <c r="H433" s="152">
        <v>8.1999999999999993</v>
      </c>
      <c r="I433" s="153"/>
      <c r="L433" s="149"/>
      <c r="M433" s="154"/>
      <c r="T433" s="155"/>
      <c r="AT433" s="150" t="s">
        <v>132</v>
      </c>
      <c r="AU433" s="150" t="s">
        <v>85</v>
      </c>
      <c r="AV433" s="13" t="s">
        <v>85</v>
      </c>
      <c r="AW433" s="13" t="s">
        <v>32</v>
      </c>
      <c r="AX433" s="13" t="s">
        <v>75</v>
      </c>
      <c r="AY433" s="150" t="s">
        <v>123</v>
      </c>
    </row>
    <row r="434" spans="2:65" s="12" customFormat="1">
      <c r="B434" s="142"/>
      <c r="D434" s="143" t="s">
        <v>132</v>
      </c>
      <c r="E434" s="144" t="s">
        <v>1</v>
      </c>
      <c r="F434" s="145" t="s">
        <v>294</v>
      </c>
      <c r="H434" s="144" t="s">
        <v>1</v>
      </c>
      <c r="I434" s="146"/>
      <c r="L434" s="142"/>
      <c r="M434" s="147"/>
      <c r="T434" s="148"/>
      <c r="AT434" s="144" t="s">
        <v>132</v>
      </c>
      <c r="AU434" s="144" t="s">
        <v>85</v>
      </c>
      <c r="AV434" s="12" t="s">
        <v>83</v>
      </c>
      <c r="AW434" s="12" t="s">
        <v>32</v>
      </c>
      <c r="AX434" s="12" t="s">
        <v>75</v>
      </c>
      <c r="AY434" s="144" t="s">
        <v>123</v>
      </c>
    </row>
    <row r="435" spans="2:65" s="13" customFormat="1">
      <c r="B435" s="149"/>
      <c r="D435" s="143" t="s">
        <v>132</v>
      </c>
      <c r="E435" s="150" t="s">
        <v>1</v>
      </c>
      <c r="F435" s="151" t="s">
        <v>432</v>
      </c>
      <c r="H435" s="152">
        <v>13.4</v>
      </c>
      <c r="I435" s="153"/>
      <c r="L435" s="149"/>
      <c r="M435" s="154"/>
      <c r="T435" s="155"/>
      <c r="AT435" s="150" t="s">
        <v>132</v>
      </c>
      <c r="AU435" s="150" t="s">
        <v>85</v>
      </c>
      <c r="AV435" s="13" t="s">
        <v>85</v>
      </c>
      <c r="AW435" s="13" t="s">
        <v>32</v>
      </c>
      <c r="AX435" s="13" t="s">
        <v>75</v>
      </c>
      <c r="AY435" s="150" t="s">
        <v>123</v>
      </c>
    </row>
    <row r="436" spans="2:65" s="12" customFormat="1">
      <c r="B436" s="142"/>
      <c r="D436" s="143" t="s">
        <v>132</v>
      </c>
      <c r="E436" s="144" t="s">
        <v>1</v>
      </c>
      <c r="F436" s="145" t="s">
        <v>135</v>
      </c>
      <c r="H436" s="144" t="s">
        <v>1</v>
      </c>
      <c r="I436" s="146"/>
      <c r="L436" s="142"/>
      <c r="M436" s="147"/>
      <c r="T436" s="148"/>
      <c r="AT436" s="144" t="s">
        <v>132</v>
      </c>
      <c r="AU436" s="144" t="s">
        <v>85</v>
      </c>
      <c r="AV436" s="12" t="s">
        <v>83</v>
      </c>
      <c r="AW436" s="12" t="s">
        <v>32</v>
      </c>
      <c r="AX436" s="12" t="s">
        <v>75</v>
      </c>
      <c r="AY436" s="144" t="s">
        <v>123</v>
      </c>
    </row>
    <row r="437" spans="2:65" s="13" customFormat="1">
      <c r="B437" s="149"/>
      <c r="D437" s="143" t="s">
        <v>132</v>
      </c>
      <c r="E437" s="150" t="s">
        <v>1</v>
      </c>
      <c r="F437" s="151" t="s">
        <v>433</v>
      </c>
      <c r="H437" s="152">
        <v>10.1</v>
      </c>
      <c r="I437" s="153"/>
      <c r="L437" s="149"/>
      <c r="M437" s="154"/>
      <c r="T437" s="155"/>
      <c r="AT437" s="150" t="s">
        <v>132</v>
      </c>
      <c r="AU437" s="150" t="s">
        <v>85</v>
      </c>
      <c r="AV437" s="13" t="s">
        <v>85</v>
      </c>
      <c r="AW437" s="13" t="s">
        <v>32</v>
      </c>
      <c r="AX437" s="13" t="s">
        <v>75</v>
      </c>
      <c r="AY437" s="150" t="s">
        <v>123</v>
      </c>
    </row>
    <row r="438" spans="2:65" s="12" customFormat="1">
      <c r="B438" s="142"/>
      <c r="D438" s="143" t="s">
        <v>132</v>
      </c>
      <c r="E438" s="144" t="s">
        <v>1</v>
      </c>
      <c r="F438" s="145" t="s">
        <v>297</v>
      </c>
      <c r="H438" s="144" t="s">
        <v>1</v>
      </c>
      <c r="I438" s="146"/>
      <c r="L438" s="142"/>
      <c r="M438" s="147"/>
      <c r="T438" s="148"/>
      <c r="AT438" s="144" t="s">
        <v>132</v>
      </c>
      <c r="AU438" s="144" t="s">
        <v>85</v>
      </c>
      <c r="AV438" s="12" t="s">
        <v>83</v>
      </c>
      <c r="AW438" s="12" t="s">
        <v>32</v>
      </c>
      <c r="AX438" s="12" t="s">
        <v>75</v>
      </c>
      <c r="AY438" s="144" t="s">
        <v>123</v>
      </c>
    </row>
    <row r="439" spans="2:65" s="13" customFormat="1">
      <c r="B439" s="149"/>
      <c r="D439" s="143" t="s">
        <v>132</v>
      </c>
      <c r="E439" s="150" t="s">
        <v>1</v>
      </c>
      <c r="F439" s="151" t="s">
        <v>434</v>
      </c>
      <c r="H439" s="152">
        <v>8.6</v>
      </c>
      <c r="I439" s="153"/>
      <c r="L439" s="149"/>
      <c r="M439" s="154"/>
      <c r="T439" s="155"/>
      <c r="AT439" s="150" t="s">
        <v>132</v>
      </c>
      <c r="AU439" s="150" t="s">
        <v>85</v>
      </c>
      <c r="AV439" s="13" t="s">
        <v>85</v>
      </c>
      <c r="AW439" s="13" t="s">
        <v>32</v>
      </c>
      <c r="AX439" s="13" t="s">
        <v>75</v>
      </c>
      <c r="AY439" s="150" t="s">
        <v>123</v>
      </c>
    </row>
    <row r="440" spans="2:65" s="13" customFormat="1">
      <c r="B440" s="149"/>
      <c r="D440" s="143" t="s">
        <v>132</v>
      </c>
      <c r="E440" s="150" t="s">
        <v>1</v>
      </c>
      <c r="F440" s="151" t="s">
        <v>168</v>
      </c>
      <c r="H440" s="152">
        <v>9</v>
      </c>
      <c r="I440" s="153"/>
      <c r="L440" s="149"/>
      <c r="M440" s="154"/>
      <c r="T440" s="155"/>
      <c r="AT440" s="150" t="s">
        <v>132</v>
      </c>
      <c r="AU440" s="150" t="s">
        <v>85</v>
      </c>
      <c r="AV440" s="13" t="s">
        <v>85</v>
      </c>
      <c r="AW440" s="13" t="s">
        <v>32</v>
      </c>
      <c r="AX440" s="13" t="s">
        <v>75</v>
      </c>
      <c r="AY440" s="150" t="s">
        <v>123</v>
      </c>
    </row>
    <row r="441" spans="2:65" s="14" customFormat="1">
      <c r="B441" s="156"/>
      <c r="D441" s="143" t="s">
        <v>132</v>
      </c>
      <c r="E441" s="157" t="s">
        <v>1</v>
      </c>
      <c r="F441" s="158" t="s">
        <v>137</v>
      </c>
      <c r="H441" s="159">
        <v>49.3</v>
      </c>
      <c r="I441" s="160"/>
      <c r="L441" s="156"/>
      <c r="M441" s="161"/>
      <c r="T441" s="162"/>
      <c r="AT441" s="157" t="s">
        <v>132</v>
      </c>
      <c r="AU441" s="157" t="s">
        <v>85</v>
      </c>
      <c r="AV441" s="14" t="s">
        <v>130</v>
      </c>
      <c r="AW441" s="14" t="s">
        <v>32</v>
      </c>
      <c r="AX441" s="14" t="s">
        <v>83</v>
      </c>
      <c r="AY441" s="157" t="s">
        <v>123</v>
      </c>
    </row>
    <row r="442" spans="2:65" s="1" customFormat="1" ht="24.2" customHeight="1">
      <c r="B442" s="31"/>
      <c r="C442" s="128" t="s">
        <v>508</v>
      </c>
      <c r="D442" s="128" t="s">
        <v>126</v>
      </c>
      <c r="E442" s="129" t="s">
        <v>509</v>
      </c>
      <c r="F442" s="130" t="s">
        <v>510</v>
      </c>
      <c r="G442" s="131" t="s">
        <v>443</v>
      </c>
      <c r="H442" s="132">
        <v>5</v>
      </c>
      <c r="I442" s="133"/>
      <c r="J442" s="134">
        <f>ROUND(I442*H442,2)</f>
        <v>0</v>
      </c>
      <c r="K442" s="135"/>
      <c r="L442" s="31"/>
      <c r="M442" s="136" t="s">
        <v>1</v>
      </c>
      <c r="N442" s="137" t="s">
        <v>40</v>
      </c>
      <c r="P442" s="138">
        <f>O442*H442</f>
        <v>0</v>
      </c>
      <c r="Q442" s="138">
        <v>1.9000000000000001E-4</v>
      </c>
      <c r="R442" s="138">
        <f>Q442*H442</f>
        <v>9.5000000000000011E-4</v>
      </c>
      <c r="S442" s="138">
        <v>0</v>
      </c>
      <c r="T442" s="139">
        <f>S442*H442</f>
        <v>0</v>
      </c>
      <c r="AR442" s="140" t="s">
        <v>199</v>
      </c>
      <c r="AT442" s="140" t="s">
        <v>126</v>
      </c>
      <c r="AU442" s="140" t="s">
        <v>85</v>
      </c>
      <c r="AY442" s="16" t="s">
        <v>123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6" t="s">
        <v>83</v>
      </c>
      <c r="BK442" s="141">
        <f>ROUND(I442*H442,2)</f>
        <v>0</v>
      </c>
      <c r="BL442" s="16" t="s">
        <v>199</v>
      </c>
      <c r="BM442" s="140" t="s">
        <v>511</v>
      </c>
    </row>
    <row r="443" spans="2:65" s="1" customFormat="1" ht="24.2" customHeight="1">
      <c r="B443" s="31"/>
      <c r="C443" s="128" t="s">
        <v>512</v>
      </c>
      <c r="D443" s="128" t="s">
        <v>126</v>
      </c>
      <c r="E443" s="129" t="s">
        <v>513</v>
      </c>
      <c r="F443" s="130" t="s">
        <v>514</v>
      </c>
      <c r="G443" s="131" t="s">
        <v>206</v>
      </c>
      <c r="H443" s="132">
        <v>31</v>
      </c>
      <c r="I443" s="133"/>
      <c r="J443" s="134">
        <f>ROUND(I443*H443,2)</f>
        <v>0</v>
      </c>
      <c r="K443" s="135"/>
      <c r="L443" s="31"/>
      <c r="M443" s="136" t="s">
        <v>1</v>
      </c>
      <c r="N443" s="137" t="s">
        <v>40</v>
      </c>
      <c r="P443" s="138">
        <f>O443*H443</f>
        <v>0</v>
      </c>
      <c r="Q443" s="138">
        <v>1.08E-3</v>
      </c>
      <c r="R443" s="138">
        <f>Q443*H443</f>
        <v>3.3480000000000003E-2</v>
      </c>
      <c r="S443" s="138">
        <v>0</v>
      </c>
      <c r="T443" s="139">
        <f>S443*H443</f>
        <v>0</v>
      </c>
      <c r="AR443" s="140" t="s">
        <v>199</v>
      </c>
      <c r="AT443" s="140" t="s">
        <v>126</v>
      </c>
      <c r="AU443" s="140" t="s">
        <v>85</v>
      </c>
      <c r="AY443" s="16" t="s">
        <v>123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6" t="s">
        <v>83</v>
      </c>
      <c r="BK443" s="141">
        <f>ROUND(I443*H443,2)</f>
        <v>0</v>
      </c>
      <c r="BL443" s="16" t="s">
        <v>199</v>
      </c>
      <c r="BM443" s="140" t="s">
        <v>515</v>
      </c>
    </row>
    <row r="444" spans="2:65" s="12" customFormat="1">
      <c r="B444" s="142"/>
      <c r="D444" s="143" t="s">
        <v>132</v>
      </c>
      <c r="E444" s="144" t="s">
        <v>1</v>
      </c>
      <c r="F444" s="145" t="s">
        <v>133</v>
      </c>
      <c r="H444" s="144" t="s">
        <v>1</v>
      </c>
      <c r="I444" s="146"/>
      <c r="L444" s="142"/>
      <c r="M444" s="147"/>
      <c r="T444" s="148"/>
      <c r="AT444" s="144" t="s">
        <v>132</v>
      </c>
      <c r="AU444" s="144" t="s">
        <v>85</v>
      </c>
      <c r="AV444" s="12" t="s">
        <v>83</v>
      </c>
      <c r="AW444" s="12" t="s">
        <v>32</v>
      </c>
      <c r="AX444" s="12" t="s">
        <v>75</v>
      </c>
      <c r="AY444" s="144" t="s">
        <v>123</v>
      </c>
    </row>
    <row r="445" spans="2:65" s="13" customFormat="1">
      <c r="B445" s="149"/>
      <c r="D445" s="143" t="s">
        <v>132</v>
      </c>
      <c r="E445" s="150" t="s">
        <v>1</v>
      </c>
      <c r="F445" s="151" t="s">
        <v>85</v>
      </c>
      <c r="H445" s="152">
        <v>2</v>
      </c>
      <c r="I445" s="153"/>
      <c r="L445" s="149"/>
      <c r="M445" s="154"/>
      <c r="T445" s="155"/>
      <c r="AT445" s="150" t="s">
        <v>132</v>
      </c>
      <c r="AU445" s="150" t="s">
        <v>85</v>
      </c>
      <c r="AV445" s="13" t="s">
        <v>85</v>
      </c>
      <c r="AW445" s="13" t="s">
        <v>32</v>
      </c>
      <c r="AX445" s="13" t="s">
        <v>75</v>
      </c>
      <c r="AY445" s="150" t="s">
        <v>123</v>
      </c>
    </row>
    <row r="446" spans="2:65" s="12" customFormat="1">
      <c r="B446" s="142"/>
      <c r="D446" s="143" t="s">
        <v>132</v>
      </c>
      <c r="E446" s="144" t="s">
        <v>1</v>
      </c>
      <c r="F446" s="145" t="s">
        <v>294</v>
      </c>
      <c r="H446" s="144" t="s">
        <v>1</v>
      </c>
      <c r="I446" s="146"/>
      <c r="L446" s="142"/>
      <c r="M446" s="147"/>
      <c r="T446" s="148"/>
      <c r="AT446" s="144" t="s">
        <v>132</v>
      </c>
      <c r="AU446" s="144" t="s">
        <v>85</v>
      </c>
      <c r="AV446" s="12" t="s">
        <v>83</v>
      </c>
      <c r="AW446" s="12" t="s">
        <v>32</v>
      </c>
      <c r="AX446" s="12" t="s">
        <v>75</v>
      </c>
      <c r="AY446" s="144" t="s">
        <v>123</v>
      </c>
    </row>
    <row r="447" spans="2:65" s="13" customFormat="1">
      <c r="B447" s="149"/>
      <c r="D447" s="143" t="s">
        <v>132</v>
      </c>
      <c r="E447" s="150" t="s">
        <v>1</v>
      </c>
      <c r="F447" s="151" t="s">
        <v>159</v>
      </c>
      <c r="H447" s="152">
        <v>7</v>
      </c>
      <c r="I447" s="153"/>
      <c r="L447" s="149"/>
      <c r="M447" s="154"/>
      <c r="T447" s="155"/>
      <c r="AT447" s="150" t="s">
        <v>132</v>
      </c>
      <c r="AU447" s="150" t="s">
        <v>85</v>
      </c>
      <c r="AV447" s="13" t="s">
        <v>85</v>
      </c>
      <c r="AW447" s="13" t="s">
        <v>32</v>
      </c>
      <c r="AX447" s="13" t="s">
        <v>75</v>
      </c>
      <c r="AY447" s="150" t="s">
        <v>123</v>
      </c>
    </row>
    <row r="448" spans="2:65" s="12" customFormat="1">
      <c r="B448" s="142"/>
      <c r="D448" s="143" t="s">
        <v>132</v>
      </c>
      <c r="E448" s="144" t="s">
        <v>1</v>
      </c>
      <c r="F448" s="145" t="s">
        <v>135</v>
      </c>
      <c r="H448" s="144" t="s">
        <v>1</v>
      </c>
      <c r="I448" s="146"/>
      <c r="L448" s="142"/>
      <c r="M448" s="147"/>
      <c r="T448" s="148"/>
      <c r="AT448" s="144" t="s">
        <v>132</v>
      </c>
      <c r="AU448" s="144" t="s">
        <v>85</v>
      </c>
      <c r="AV448" s="12" t="s">
        <v>83</v>
      </c>
      <c r="AW448" s="12" t="s">
        <v>32</v>
      </c>
      <c r="AX448" s="12" t="s">
        <v>75</v>
      </c>
      <c r="AY448" s="144" t="s">
        <v>123</v>
      </c>
    </row>
    <row r="449" spans="2:65" s="13" customFormat="1">
      <c r="B449" s="149"/>
      <c r="D449" s="143" t="s">
        <v>132</v>
      </c>
      <c r="E449" s="150" t="s">
        <v>1</v>
      </c>
      <c r="F449" s="151" t="s">
        <v>148</v>
      </c>
      <c r="H449" s="152">
        <v>8</v>
      </c>
      <c r="I449" s="153"/>
      <c r="L449" s="149"/>
      <c r="M449" s="154"/>
      <c r="T449" s="155"/>
      <c r="AT449" s="150" t="s">
        <v>132</v>
      </c>
      <c r="AU449" s="150" t="s">
        <v>85</v>
      </c>
      <c r="AV449" s="13" t="s">
        <v>85</v>
      </c>
      <c r="AW449" s="13" t="s">
        <v>32</v>
      </c>
      <c r="AX449" s="13" t="s">
        <v>75</v>
      </c>
      <c r="AY449" s="150" t="s">
        <v>123</v>
      </c>
    </row>
    <row r="450" spans="2:65" s="12" customFormat="1">
      <c r="B450" s="142"/>
      <c r="D450" s="143" t="s">
        <v>132</v>
      </c>
      <c r="E450" s="144" t="s">
        <v>1</v>
      </c>
      <c r="F450" s="145" t="s">
        <v>297</v>
      </c>
      <c r="H450" s="144" t="s">
        <v>1</v>
      </c>
      <c r="I450" s="146"/>
      <c r="L450" s="142"/>
      <c r="M450" s="147"/>
      <c r="T450" s="148"/>
      <c r="AT450" s="144" t="s">
        <v>132</v>
      </c>
      <c r="AU450" s="144" t="s">
        <v>85</v>
      </c>
      <c r="AV450" s="12" t="s">
        <v>83</v>
      </c>
      <c r="AW450" s="12" t="s">
        <v>32</v>
      </c>
      <c r="AX450" s="12" t="s">
        <v>75</v>
      </c>
      <c r="AY450" s="144" t="s">
        <v>123</v>
      </c>
    </row>
    <row r="451" spans="2:65" s="13" customFormat="1">
      <c r="B451" s="149"/>
      <c r="D451" s="143" t="s">
        <v>132</v>
      </c>
      <c r="E451" s="150" t="s">
        <v>1</v>
      </c>
      <c r="F451" s="151" t="s">
        <v>453</v>
      </c>
      <c r="H451" s="152">
        <v>14</v>
      </c>
      <c r="I451" s="153"/>
      <c r="L451" s="149"/>
      <c r="M451" s="154"/>
      <c r="T451" s="155"/>
      <c r="AT451" s="150" t="s">
        <v>132</v>
      </c>
      <c r="AU451" s="150" t="s">
        <v>85</v>
      </c>
      <c r="AV451" s="13" t="s">
        <v>85</v>
      </c>
      <c r="AW451" s="13" t="s">
        <v>32</v>
      </c>
      <c r="AX451" s="13" t="s">
        <v>75</v>
      </c>
      <c r="AY451" s="150" t="s">
        <v>123</v>
      </c>
    </row>
    <row r="452" spans="2:65" s="14" customFormat="1">
      <c r="B452" s="156"/>
      <c r="D452" s="143" t="s">
        <v>132</v>
      </c>
      <c r="E452" s="157" t="s">
        <v>1</v>
      </c>
      <c r="F452" s="158" t="s">
        <v>137</v>
      </c>
      <c r="H452" s="159">
        <v>31</v>
      </c>
      <c r="I452" s="160"/>
      <c r="L452" s="156"/>
      <c r="M452" s="161"/>
      <c r="T452" s="162"/>
      <c r="AT452" s="157" t="s">
        <v>132</v>
      </c>
      <c r="AU452" s="157" t="s">
        <v>85</v>
      </c>
      <c r="AV452" s="14" t="s">
        <v>130</v>
      </c>
      <c r="AW452" s="14" t="s">
        <v>32</v>
      </c>
      <c r="AX452" s="14" t="s">
        <v>83</v>
      </c>
      <c r="AY452" s="157" t="s">
        <v>123</v>
      </c>
    </row>
    <row r="453" spans="2:65" s="1" customFormat="1" ht="24.2" customHeight="1">
      <c r="B453" s="31"/>
      <c r="C453" s="128" t="s">
        <v>516</v>
      </c>
      <c r="D453" s="128" t="s">
        <v>126</v>
      </c>
      <c r="E453" s="129" t="s">
        <v>517</v>
      </c>
      <c r="F453" s="130" t="s">
        <v>518</v>
      </c>
      <c r="G453" s="131" t="s">
        <v>251</v>
      </c>
      <c r="H453" s="132">
        <v>1.27</v>
      </c>
      <c r="I453" s="133"/>
      <c r="J453" s="134">
        <f>ROUND(I453*H453,2)</f>
        <v>0</v>
      </c>
      <c r="K453" s="135"/>
      <c r="L453" s="31"/>
      <c r="M453" s="136" t="s">
        <v>1</v>
      </c>
      <c r="N453" s="137" t="s">
        <v>40</v>
      </c>
      <c r="P453" s="138">
        <f>O453*H453</f>
        <v>0</v>
      </c>
      <c r="Q453" s="138">
        <v>0</v>
      </c>
      <c r="R453" s="138">
        <f>Q453*H453</f>
        <v>0</v>
      </c>
      <c r="S453" s="138">
        <v>0</v>
      </c>
      <c r="T453" s="139">
        <f>S453*H453</f>
        <v>0</v>
      </c>
      <c r="AR453" s="140" t="s">
        <v>199</v>
      </c>
      <c r="AT453" s="140" t="s">
        <v>126</v>
      </c>
      <c r="AU453" s="140" t="s">
        <v>85</v>
      </c>
      <c r="AY453" s="16" t="s">
        <v>123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6" t="s">
        <v>83</v>
      </c>
      <c r="BK453" s="141">
        <f>ROUND(I453*H453,2)</f>
        <v>0</v>
      </c>
      <c r="BL453" s="16" t="s">
        <v>199</v>
      </c>
      <c r="BM453" s="140" t="s">
        <v>519</v>
      </c>
    </row>
    <row r="454" spans="2:65" s="11" customFormat="1" ht="22.9" customHeight="1">
      <c r="B454" s="116"/>
      <c r="D454" s="117" t="s">
        <v>74</v>
      </c>
      <c r="E454" s="126" t="s">
        <v>520</v>
      </c>
      <c r="F454" s="126" t="s">
        <v>521</v>
      </c>
      <c r="I454" s="119"/>
      <c r="J454" s="127">
        <f>BK454</f>
        <v>0</v>
      </c>
      <c r="L454" s="116"/>
      <c r="M454" s="121"/>
      <c r="P454" s="122">
        <f>SUM(P455:P494)</f>
        <v>0</v>
      </c>
      <c r="R454" s="122">
        <f>SUM(R455:R494)</f>
        <v>6.7280400000000004E-2</v>
      </c>
      <c r="T454" s="123">
        <f>SUM(T455:T494)</f>
        <v>5.5213260000000011</v>
      </c>
      <c r="AR454" s="117" t="s">
        <v>85</v>
      </c>
      <c r="AT454" s="124" t="s">
        <v>74</v>
      </c>
      <c r="AU454" s="124" t="s">
        <v>83</v>
      </c>
      <c r="AY454" s="117" t="s">
        <v>123</v>
      </c>
      <c r="BK454" s="125">
        <f>SUM(BK455:BK494)</f>
        <v>0</v>
      </c>
    </row>
    <row r="455" spans="2:65" s="1" customFormat="1" ht="24.2" customHeight="1">
      <c r="B455" s="31"/>
      <c r="C455" s="128" t="s">
        <v>522</v>
      </c>
      <c r="D455" s="128" t="s">
        <v>126</v>
      </c>
      <c r="E455" s="129" t="s">
        <v>523</v>
      </c>
      <c r="F455" s="130" t="s">
        <v>524</v>
      </c>
      <c r="G455" s="131" t="s">
        <v>129</v>
      </c>
      <c r="H455" s="132">
        <v>305.8</v>
      </c>
      <c r="I455" s="133"/>
      <c r="J455" s="134">
        <f>ROUND(I455*H455,2)</f>
        <v>0</v>
      </c>
      <c r="K455" s="135"/>
      <c r="L455" s="31"/>
      <c r="M455" s="136" t="s">
        <v>1</v>
      </c>
      <c r="N455" s="137" t="s">
        <v>40</v>
      </c>
      <c r="P455" s="138">
        <f>O455*H455</f>
        <v>0</v>
      </c>
      <c r="Q455" s="138">
        <v>0</v>
      </c>
      <c r="R455" s="138">
        <f>Q455*H455</f>
        <v>0</v>
      </c>
      <c r="S455" s="138">
        <v>1.7780000000000001E-2</v>
      </c>
      <c r="T455" s="139">
        <f>S455*H455</f>
        <v>5.4371240000000007</v>
      </c>
      <c r="AR455" s="140" t="s">
        <v>199</v>
      </c>
      <c r="AT455" s="140" t="s">
        <v>126</v>
      </c>
      <c r="AU455" s="140" t="s">
        <v>85</v>
      </c>
      <c r="AY455" s="16" t="s">
        <v>123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6" t="s">
        <v>83</v>
      </c>
      <c r="BK455" s="141">
        <f>ROUND(I455*H455,2)</f>
        <v>0</v>
      </c>
      <c r="BL455" s="16" t="s">
        <v>199</v>
      </c>
      <c r="BM455" s="140" t="s">
        <v>525</v>
      </c>
    </row>
    <row r="456" spans="2:65" s="12" customFormat="1">
      <c r="B456" s="142"/>
      <c r="D456" s="143" t="s">
        <v>132</v>
      </c>
      <c r="E456" s="144" t="s">
        <v>1</v>
      </c>
      <c r="F456" s="145" t="s">
        <v>133</v>
      </c>
      <c r="H456" s="144" t="s">
        <v>1</v>
      </c>
      <c r="I456" s="146"/>
      <c r="L456" s="142"/>
      <c r="M456" s="147"/>
      <c r="T456" s="148"/>
      <c r="AT456" s="144" t="s">
        <v>132</v>
      </c>
      <c r="AU456" s="144" t="s">
        <v>85</v>
      </c>
      <c r="AV456" s="12" t="s">
        <v>83</v>
      </c>
      <c r="AW456" s="12" t="s">
        <v>32</v>
      </c>
      <c r="AX456" s="12" t="s">
        <v>75</v>
      </c>
      <c r="AY456" s="144" t="s">
        <v>123</v>
      </c>
    </row>
    <row r="457" spans="2:65" s="13" customFormat="1">
      <c r="B457" s="149"/>
      <c r="D457" s="143" t="s">
        <v>132</v>
      </c>
      <c r="E457" s="150" t="s">
        <v>1</v>
      </c>
      <c r="F457" s="151" t="s">
        <v>293</v>
      </c>
      <c r="H457" s="152">
        <v>48.3</v>
      </c>
      <c r="I457" s="153"/>
      <c r="L457" s="149"/>
      <c r="M457" s="154"/>
      <c r="T457" s="155"/>
      <c r="AT457" s="150" t="s">
        <v>132</v>
      </c>
      <c r="AU457" s="150" t="s">
        <v>85</v>
      </c>
      <c r="AV457" s="13" t="s">
        <v>85</v>
      </c>
      <c r="AW457" s="13" t="s">
        <v>32</v>
      </c>
      <c r="AX457" s="13" t="s">
        <v>75</v>
      </c>
      <c r="AY457" s="150" t="s">
        <v>123</v>
      </c>
    </row>
    <row r="458" spans="2:65" s="12" customFormat="1">
      <c r="B458" s="142"/>
      <c r="D458" s="143" t="s">
        <v>132</v>
      </c>
      <c r="E458" s="144" t="s">
        <v>1</v>
      </c>
      <c r="F458" s="145" t="s">
        <v>294</v>
      </c>
      <c r="H458" s="144" t="s">
        <v>1</v>
      </c>
      <c r="I458" s="146"/>
      <c r="L458" s="142"/>
      <c r="M458" s="147"/>
      <c r="T458" s="148"/>
      <c r="AT458" s="144" t="s">
        <v>132</v>
      </c>
      <c r="AU458" s="144" t="s">
        <v>85</v>
      </c>
      <c r="AV458" s="12" t="s">
        <v>83</v>
      </c>
      <c r="AW458" s="12" t="s">
        <v>32</v>
      </c>
      <c r="AX458" s="12" t="s">
        <v>75</v>
      </c>
      <c r="AY458" s="144" t="s">
        <v>123</v>
      </c>
    </row>
    <row r="459" spans="2:65" s="13" customFormat="1">
      <c r="B459" s="149"/>
      <c r="D459" s="143" t="s">
        <v>132</v>
      </c>
      <c r="E459" s="150" t="s">
        <v>1</v>
      </c>
      <c r="F459" s="151" t="s">
        <v>295</v>
      </c>
      <c r="H459" s="152">
        <v>112.9</v>
      </c>
      <c r="I459" s="153"/>
      <c r="L459" s="149"/>
      <c r="M459" s="154"/>
      <c r="T459" s="155"/>
      <c r="AT459" s="150" t="s">
        <v>132</v>
      </c>
      <c r="AU459" s="150" t="s">
        <v>85</v>
      </c>
      <c r="AV459" s="13" t="s">
        <v>85</v>
      </c>
      <c r="AW459" s="13" t="s">
        <v>32</v>
      </c>
      <c r="AX459" s="13" t="s">
        <v>75</v>
      </c>
      <c r="AY459" s="150" t="s">
        <v>123</v>
      </c>
    </row>
    <row r="460" spans="2:65" s="12" customFormat="1">
      <c r="B460" s="142"/>
      <c r="D460" s="143" t="s">
        <v>132</v>
      </c>
      <c r="E460" s="144" t="s">
        <v>1</v>
      </c>
      <c r="F460" s="145" t="s">
        <v>135</v>
      </c>
      <c r="H460" s="144" t="s">
        <v>1</v>
      </c>
      <c r="I460" s="146"/>
      <c r="L460" s="142"/>
      <c r="M460" s="147"/>
      <c r="T460" s="148"/>
      <c r="AT460" s="144" t="s">
        <v>132</v>
      </c>
      <c r="AU460" s="144" t="s">
        <v>85</v>
      </c>
      <c r="AV460" s="12" t="s">
        <v>83</v>
      </c>
      <c r="AW460" s="12" t="s">
        <v>32</v>
      </c>
      <c r="AX460" s="12" t="s">
        <v>75</v>
      </c>
      <c r="AY460" s="144" t="s">
        <v>123</v>
      </c>
    </row>
    <row r="461" spans="2:65" s="13" customFormat="1">
      <c r="B461" s="149"/>
      <c r="D461" s="143" t="s">
        <v>132</v>
      </c>
      <c r="E461" s="150" t="s">
        <v>1</v>
      </c>
      <c r="F461" s="151" t="s">
        <v>296</v>
      </c>
      <c r="H461" s="152">
        <v>65.7</v>
      </c>
      <c r="I461" s="153"/>
      <c r="L461" s="149"/>
      <c r="M461" s="154"/>
      <c r="T461" s="155"/>
      <c r="AT461" s="150" t="s">
        <v>132</v>
      </c>
      <c r="AU461" s="150" t="s">
        <v>85</v>
      </c>
      <c r="AV461" s="13" t="s">
        <v>85</v>
      </c>
      <c r="AW461" s="13" t="s">
        <v>32</v>
      </c>
      <c r="AX461" s="13" t="s">
        <v>75</v>
      </c>
      <c r="AY461" s="150" t="s">
        <v>123</v>
      </c>
    </row>
    <row r="462" spans="2:65" s="12" customFormat="1">
      <c r="B462" s="142"/>
      <c r="D462" s="143" t="s">
        <v>132</v>
      </c>
      <c r="E462" s="144" t="s">
        <v>1</v>
      </c>
      <c r="F462" s="145" t="s">
        <v>297</v>
      </c>
      <c r="H462" s="144" t="s">
        <v>1</v>
      </c>
      <c r="I462" s="146"/>
      <c r="L462" s="142"/>
      <c r="M462" s="147"/>
      <c r="T462" s="148"/>
      <c r="AT462" s="144" t="s">
        <v>132</v>
      </c>
      <c r="AU462" s="144" t="s">
        <v>85</v>
      </c>
      <c r="AV462" s="12" t="s">
        <v>83</v>
      </c>
      <c r="AW462" s="12" t="s">
        <v>32</v>
      </c>
      <c r="AX462" s="12" t="s">
        <v>75</v>
      </c>
      <c r="AY462" s="144" t="s">
        <v>123</v>
      </c>
    </row>
    <row r="463" spans="2:65" s="13" customFormat="1">
      <c r="B463" s="149"/>
      <c r="D463" s="143" t="s">
        <v>132</v>
      </c>
      <c r="E463" s="150" t="s">
        <v>1</v>
      </c>
      <c r="F463" s="151" t="s">
        <v>298</v>
      </c>
      <c r="H463" s="152">
        <v>78.900000000000006</v>
      </c>
      <c r="I463" s="153"/>
      <c r="L463" s="149"/>
      <c r="M463" s="154"/>
      <c r="T463" s="155"/>
      <c r="AT463" s="150" t="s">
        <v>132</v>
      </c>
      <c r="AU463" s="150" t="s">
        <v>85</v>
      </c>
      <c r="AV463" s="13" t="s">
        <v>85</v>
      </c>
      <c r="AW463" s="13" t="s">
        <v>32</v>
      </c>
      <c r="AX463" s="13" t="s">
        <v>75</v>
      </c>
      <c r="AY463" s="150" t="s">
        <v>123</v>
      </c>
    </row>
    <row r="464" spans="2:65" s="14" customFormat="1">
      <c r="B464" s="156"/>
      <c r="D464" s="143" t="s">
        <v>132</v>
      </c>
      <c r="E464" s="157" t="s">
        <v>1</v>
      </c>
      <c r="F464" s="158" t="s">
        <v>137</v>
      </c>
      <c r="H464" s="159">
        <v>305.8</v>
      </c>
      <c r="I464" s="160"/>
      <c r="L464" s="156"/>
      <c r="M464" s="161"/>
      <c r="T464" s="162"/>
      <c r="AT464" s="157" t="s">
        <v>132</v>
      </c>
      <c r="AU464" s="157" t="s">
        <v>85</v>
      </c>
      <c r="AV464" s="14" t="s">
        <v>130</v>
      </c>
      <c r="AW464" s="14" t="s">
        <v>32</v>
      </c>
      <c r="AX464" s="14" t="s">
        <v>83</v>
      </c>
      <c r="AY464" s="157" t="s">
        <v>123</v>
      </c>
    </row>
    <row r="465" spans="2:65" s="1" customFormat="1" ht="37.9" customHeight="1">
      <c r="B465" s="31"/>
      <c r="C465" s="128" t="s">
        <v>526</v>
      </c>
      <c r="D465" s="128" t="s">
        <v>126</v>
      </c>
      <c r="E465" s="129" t="s">
        <v>527</v>
      </c>
      <c r="F465" s="130" t="s">
        <v>528</v>
      </c>
      <c r="G465" s="131" t="s">
        <v>206</v>
      </c>
      <c r="H465" s="132">
        <v>9.6</v>
      </c>
      <c r="I465" s="133"/>
      <c r="J465" s="134">
        <f>ROUND(I465*H465,2)</f>
        <v>0</v>
      </c>
      <c r="K465" s="135"/>
      <c r="L465" s="31"/>
      <c r="M465" s="136" t="s">
        <v>1</v>
      </c>
      <c r="N465" s="137" t="s">
        <v>40</v>
      </c>
      <c r="P465" s="138">
        <f>O465*H465</f>
        <v>0</v>
      </c>
      <c r="Q465" s="138">
        <v>0</v>
      </c>
      <c r="R465" s="138">
        <f>Q465*H465</f>
        <v>0</v>
      </c>
      <c r="S465" s="138">
        <v>4.6299999999999996E-3</v>
      </c>
      <c r="T465" s="139">
        <f>S465*H465</f>
        <v>4.4447999999999994E-2</v>
      </c>
      <c r="AR465" s="140" t="s">
        <v>199</v>
      </c>
      <c r="AT465" s="140" t="s">
        <v>126</v>
      </c>
      <c r="AU465" s="140" t="s">
        <v>85</v>
      </c>
      <c r="AY465" s="16" t="s">
        <v>123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6" t="s">
        <v>83</v>
      </c>
      <c r="BK465" s="141">
        <f>ROUND(I465*H465,2)</f>
        <v>0</v>
      </c>
      <c r="BL465" s="16" t="s">
        <v>199</v>
      </c>
      <c r="BM465" s="140" t="s">
        <v>529</v>
      </c>
    </row>
    <row r="466" spans="2:65" s="12" customFormat="1">
      <c r="B466" s="142"/>
      <c r="D466" s="143" t="s">
        <v>132</v>
      </c>
      <c r="E466" s="144" t="s">
        <v>1</v>
      </c>
      <c r="F466" s="145" t="s">
        <v>297</v>
      </c>
      <c r="H466" s="144" t="s">
        <v>1</v>
      </c>
      <c r="I466" s="146"/>
      <c r="L466" s="142"/>
      <c r="M466" s="147"/>
      <c r="T466" s="148"/>
      <c r="AT466" s="144" t="s">
        <v>132</v>
      </c>
      <c r="AU466" s="144" t="s">
        <v>85</v>
      </c>
      <c r="AV466" s="12" t="s">
        <v>83</v>
      </c>
      <c r="AW466" s="12" t="s">
        <v>32</v>
      </c>
      <c r="AX466" s="12" t="s">
        <v>75</v>
      </c>
      <c r="AY466" s="144" t="s">
        <v>123</v>
      </c>
    </row>
    <row r="467" spans="2:65" s="13" customFormat="1">
      <c r="B467" s="149"/>
      <c r="D467" s="143" t="s">
        <v>132</v>
      </c>
      <c r="E467" s="150" t="s">
        <v>1</v>
      </c>
      <c r="F467" s="151" t="s">
        <v>466</v>
      </c>
      <c r="H467" s="152">
        <v>9.6</v>
      </c>
      <c r="I467" s="153"/>
      <c r="L467" s="149"/>
      <c r="M467" s="154"/>
      <c r="T467" s="155"/>
      <c r="AT467" s="150" t="s">
        <v>132</v>
      </c>
      <c r="AU467" s="150" t="s">
        <v>85</v>
      </c>
      <c r="AV467" s="13" t="s">
        <v>85</v>
      </c>
      <c r="AW467" s="13" t="s">
        <v>32</v>
      </c>
      <c r="AX467" s="13" t="s">
        <v>83</v>
      </c>
      <c r="AY467" s="150" t="s">
        <v>123</v>
      </c>
    </row>
    <row r="468" spans="2:65" s="1" customFormat="1" ht="33" customHeight="1">
      <c r="B468" s="31"/>
      <c r="C468" s="128" t="s">
        <v>530</v>
      </c>
      <c r="D468" s="128" t="s">
        <v>126</v>
      </c>
      <c r="E468" s="129" t="s">
        <v>531</v>
      </c>
      <c r="F468" s="130" t="s">
        <v>532</v>
      </c>
      <c r="G468" s="131" t="s">
        <v>129</v>
      </c>
      <c r="H468" s="132">
        <v>305.8</v>
      </c>
      <c r="I468" s="133"/>
      <c r="J468" s="134">
        <f>ROUND(I468*H468,2)</f>
        <v>0</v>
      </c>
      <c r="K468" s="135"/>
      <c r="L468" s="31"/>
      <c r="M468" s="136" t="s">
        <v>1</v>
      </c>
      <c r="N468" s="137" t="s">
        <v>40</v>
      </c>
      <c r="P468" s="138">
        <f>O468*H468</f>
        <v>0</v>
      </c>
      <c r="Q468" s="138">
        <v>0</v>
      </c>
      <c r="R468" s="138">
        <f>Q468*H468</f>
        <v>0</v>
      </c>
      <c r="S468" s="138">
        <v>0</v>
      </c>
      <c r="T468" s="139">
        <f>S468*H468</f>
        <v>0</v>
      </c>
      <c r="AR468" s="140" t="s">
        <v>199</v>
      </c>
      <c r="AT468" s="140" t="s">
        <v>126</v>
      </c>
      <c r="AU468" s="140" t="s">
        <v>85</v>
      </c>
      <c r="AY468" s="16" t="s">
        <v>123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6" t="s">
        <v>83</v>
      </c>
      <c r="BK468" s="141">
        <f>ROUND(I468*H468,2)</f>
        <v>0</v>
      </c>
      <c r="BL468" s="16" t="s">
        <v>199</v>
      </c>
      <c r="BM468" s="140" t="s">
        <v>533</v>
      </c>
    </row>
    <row r="469" spans="2:65" s="12" customFormat="1">
      <c r="B469" s="142"/>
      <c r="D469" s="143" t="s">
        <v>132</v>
      </c>
      <c r="E469" s="144" t="s">
        <v>1</v>
      </c>
      <c r="F469" s="145" t="s">
        <v>133</v>
      </c>
      <c r="H469" s="144" t="s">
        <v>1</v>
      </c>
      <c r="I469" s="146"/>
      <c r="L469" s="142"/>
      <c r="M469" s="147"/>
      <c r="T469" s="148"/>
      <c r="AT469" s="144" t="s">
        <v>132</v>
      </c>
      <c r="AU469" s="144" t="s">
        <v>85</v>
      </c>
      <c r="AV469" s="12" t="s">
        <v>83</v>
      </c>
      <c r="AW469" s="12" t="s">
        <v>32</v>
      </c>
      <c r="AX469" s="12" t="s">
        <v>75</v>
      </c>
      <c r="AY469" s="144" t="s">
        <v>123</v>
      </c>
    </row>
    <row r="470" spans="2:65" s="13" customFormat="1">
      <c r="B470" s="149"/>
      <c r="D470" s="143" t="s">
        <v>132</v>
      </c>
      <c r="E470" s="150" t="s">
        <v>1</v>
      </c>
      <c r="F470" s="151" t="s">
        <v>293</v>
      </c>
      <c r="H470" s="152">
        <v>48.3</v>
      </c>
      <c r="I470" s="153"/>
      <c r="L470" s="149"/>
      <c r="M470" s="154"/>
      <c r="T470" s="155"/>
      <c r="AT470" s="150" t="s">
        <v>132</v>
      </c>
      <c r="AU470" s="150" t="s">
        <v>85</v>
      </c>
      <c r="AV470" s="13" t="s">
        <v>85</v>
      </c>
      <c r="AW470" s="13" t="s">
        <v>32</v>
      </c>
      <c r="AX470" s="13" t="s">
        <v>75</v>
      </c>
      <c r="AY470" s="150" t="s">
        <v>123</v>
      </c>
    </row>
    <row r="471" spans="2:65" s="12" customFormat="1">
      <c r="B471" s="142"/>
      <c r="D471" s="143" t="s">
        <v>132</v>
      </c>
      <c r="E471" s="144" t="s">
        <v>1</v>
      </c>
      <c r="F471" s="145" t="s">
        <v>294</v>
      </c>
      <c r="H471" s="144" t="s">
        <v>1</v>
      </c>
      <c r="I471" s="146"/>
      <c r="L471" s="142"/>
      <c r="M471" s="147"/>
      <c r="T471" s="148"/>
      <c r="AT471" s="144" t="s">
        <v>132</v>
      </c>
      <c r="AU471" s="144" t="s">
        <v>85</v>
      </c>
      <c r="AV471" s="12" t="s">
        <v>83</v>
      </c>
      <c r="AW471" s="12" t="s">
        <v>32</v>
      </c>
      <c r="AX471" s="12" t="s">
        <v>75</v>
      </c>
      <c r="AY471" s="144" t="s">
        <v>123</v>
      </c>
    </row>
    <row r="472" spans="2:65" s="13" customFormat="1">
      <c r="B472" s="149"/>
      <c r="D472" s="143" t="s">
        <v>132</v>
      </c>
      <c r="E472" s="150" t="s">
        <v>1</v>
      </c>
      <c r="F472" s="151" t="s">
        <v>295</v>
      </c>
      <c r="H472" s="152">
        <v>112.9</v>
      </c>
      <c r="I472" s="153"/>
      <c r="L472" s="149"/>
      <c r="M472" s="154"/>
      <c r="T472" s="155"/>
      <c r="AT472" s="150" t="s">
        <v>132</v>
      </c>
      <c r="AU472" s="150" t="s">
        <v>85</v>
      </c>
      <c r="AV472" s="13" t="s">
        <v>85</v>
      </c>
      <c r="AW472" s="13" t="s">
        <v>32</v>
      </c>
      <c r="AX472" s="13" t="s">
        <v>75</v>
      </c>
      <c r="AY472" s="150" t="s">
        <v>123</v>
      </c>
    </row>
    <row r="473" spans="2:65" s="12" customFormat="1">
      <c r="B473" s="142"/>
      <c r="D473" s="143" t="s">
        <v>132</v>
      </c>
      <c r="E473" s="144" t="s">
        <v>1</v>
      </c>
      <c r="F473" s="145" t="s">
        <v>135</v>
      </c>
      <c r="H473" s="144" t="s">
        <v>1</v>
      </c>
      <c r="I473" s="146"/>
      <c r="L473" s="142"/>
      <c r="M473" s="147"/>
      <c r="T473" s="148"/>
      <c r="AT473" s="144" t="s">
        <v>132</v>
      </c>
      <c r="AU473" s="144" t="s">
        <v>85</v>
      </c>
      <c r="AV473" s="12" t="s">
        <v>83</v>
      </c>
      <c r="AW473" s="12" t="s">
        <v>32</v>
      </c>
      <c r="AX473" s="12" t="s">
        <v>75</v>
      </c>
      <c r="AY473" s="144" t="s">
        <v>123</v>
      </c>
    </row>
    <row r="474" spans="2:65" s="13" customFormat="1">
      <c r="B474" s="149"/>
      <c r="D474" s="143" t="s">
        <v>132</v>
      </c>
      <c r="E474" s="150" t="s">
        <v>1</v>
      </c>
      <c r="F474" s="151" t="s">
        <v>296</v>
      </c>
      <c r="H474" s="152">
        <v>65.7</v>
      </c>
      <c r="I474" s="153"/>
      <c r="L474" s="149"/>
      <c r="M474" s="154"/>
      <c r="T474" s="155"/>
      <c r="AT474" s="150" t="s">
        <v>132</v>
      </c>
      <c r="AU474" s="150" t="s">
        <v>85</v>
      </c>
      <c r="AV474" s="13" t="s">
        <v>85</v>
      </c>
      <c r="AW474" s="13" t="s">
        <v>32</v>
      </c>
      <c r="AX474" s="13" t="s">
        <v>75</v>
      </c>
      <c r="AY474" s="150" t="s">
        <v>123</v>
      </c>
    </row>
    <row r="475" spans="2:65" s="12" customFormat="1">
      <c r="B475" s="142"/>
      <c r="D475" s="143" t="s">
        <v>132</v>
      </c>
      <c r="E475" s="144" t="s">
        <v>1</v>
      </c>
      <c r="F475" s="145" t="s">
        <v>297</v>
      </c>
      <c r="H475" s="144" t="s">
        <v>1</v>
      </c>
      <c r="I475" s="146"/>
      <c r="L475" s="142"/>
      <c r="M475" s="147"/>
      <c r="T475" s="148"/>
      <c r="AT475" s="144" t="s">
        <v>132</v>
      </c>
      <c r="AU475" s="144" t="s">
        <v>85</v>
      </c>
      <c r="AV475" s="12" t="s">
        <v>83</v>
      </c>
      <c r="AW475" s="12" t="s">
        <v>32</v>
      </c>
      <c r="AX475" s="12" t="s">
        <v>75</v>
      </c>
      <c r="AY475" s="144" t="s">
        <v>123</v>
      </c>
    </row>
    <row r="476" spans="2:65" s="13" customFormat="1">
      <c r="B476" s="149"/>
      <c r="D476" s="143" t="s">
        <v>132</v>
      </c>
      <c r="E476" s="150" t="s">
        <v>1</v>
      </c>
      <c r="F476" s="151" t="s">
        <v>298</v>
      </c>
      <c r="H476" s="152">
        <v>78.900000000000006</v>
      </c>
      <c r="I476" s="153"/>
      <c r="L476" s="149"/>
      <c r="M476" s="154"/>
      <c r="T476" s="155"/>
      <c r="AT476" s="150" t="s">
        <v>132</v>
      </c>
      <c r="AU476" s="150" t="s">
        <v>85</v>
      </c>
      <c r="AV476" s="13" t="s">
        <v>85</v>
      </c>
      <c r="AW476" s="13" t="s">
        <v>32</v>
      </c>
      <c r="AX476" s="13" t="s">
        <v>75</v>
      </c>
      <c r="AY476" s="150" t="s">
        <v>123</v>
      </c>
    </row>
    <row r="477" spans="2:65" s="14" customFormat="1">
      <c r="B477" s="156"/>
      <c r="D477" s="143" t="s">
        <v>132</v>
      </c>
      <c r="E477" s="157" t="s">
        <v>1</v>
      </c>
      <c r="F477" s="158" t="s">
        <v>137</v>
      </c>
      <c r="H477" s="159">
        <v>305.8</v>
      </c>
      <c r="I477" s="160"/>
      <c r="L477" s="156"/>
      <c r="M477" s="161"/>
      <c r="T477" s="162"/>
      <c r="AT477" s="157" t="s">
        <v>132</v>
      </c>
      <c r="AU477" s="157" t="s">
        <v>85</v>
      </c>
      <c r="AV477" s="14" t="s">
        <v>130</v>
      </c>
      <c r="AW477" s="14" t="s">
        <v>32</v>
      </c>
      <c r="AX477" s="14" t="s">
        <v>83</v>
      </c>
      <c r="AY477" s="157" t="s">
        <v>123</v>
      </c>
    </row>
    <row r="478" spans="2:65" s="1" customFormat="1" ht="37.9" customHeight="1">
      <c r="B478" s="31"/>
      <c r="C478" s="163" t="s">
        <v>534</v>
      </c>
      <c r="D478" s="163" t="s">
        <v>145</v>
      </c>
      <c r="E478" s="164" t="s">
        <v>535</v>
      </c>
      <c r="F478" s="165" t="s">
        <v>536</v>
      </c>
      <c r="G478" s="166" t="s">
        <v>129</v>
      </c>
      <c r="H478" s="167">
        <v>336.38</v>
      </c>
      <c r="I478" s="168"/>
      <c r="J478" s="169">
        <f>ROUND(I478*H478,2)</f>
        <v>0</v>
      </c>
      <c r="K478" s="170"/>
      <c r="L478" s="171"/>
      <c r="M478" s="172" t="s">
        <v>1</v>
      </c>
      <c r="N478" s="173" t="s">
        <v>40</v>
      </c>
      <c r="P478" s="138">
        <f>O478*H478</f>
        <v>0</v>
      </c>
      <c r="Q478" s="138">
        <v>1.8000000000000001E-4</v>
      </c>
      <c r="R478" s="138">
        <f>Q478*H478</f>
        <v>6.0548400000000002E-2</v>
      </c>
      <c r="S478" s="138">
        <v>0</v>
      </c>
      <c r="T478" s="139">
        <f>S478*H478</f>
        <v>0</v>
      </c>
      <c r="AR478" s="140" t="s">
        <v>270</v>
      </c>
      <c r="AT478" s="140" t="s">
        <v>145</v>
      </c>
      <c r="AU478" s="140" t="s">
        <v>85</v>
      </c>
      <c r="AY478" s="16" t="s">
        <v>123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6" t="s">
        <v>83</v>
      </c>
      <c r="BK478" s="141">
        <f>ROUND(I478*H478,2)</f>
        <v>0</v>
      </c>
      <c r="BL478" s="16" t="s">
        <v>199</v>
      </c>
      <c r="BM478" s="140" t="s">
        <v>537</v>
      </c>
    </row>
    <row r="479" spans="2:65" s="13" customFormat="1">
      <c r="B479" s="149"/>
      <c r="D479" s="143" t="s">
        <v>132</v>
      </c>
      <c r="F479" s="151" t="s">
        <v>303</v>
      </c>
      <c r="H479" s="152">
        <v>336.38</v>
      </c>
      <c r="I479" s="153"/>
      <c r="L479" s="149"/>
      <c r="M479" s="154"/>
      <c r="T479" s="155"/>
      <c r="AT479" s="150" t="s">
        <v>132</v>
      </c>
      <c r="AU479" s="150" t="s">
        <v>85</v>
      </c>
      <c r="AV479" s="13" t="s">
        <v>85</v>
      </c>
      <c r="AW479" s="13" t="s">
        <v>4</v>
      </c>
      <c r="AX479" s="13" t="s">
        <v>83</v>
      </c>
      <c r="AY479" s="150" t="s">
        <v>123</v>
      </c>
    </row>
    <row r="480" spans="2:65" s="1" customFormat="1" ht="16.5" customHeight="1">
      <c r="B480" s="31"/>
      <c r="C480" s="128" t="s">
        <v>538</v>
      </c>
      <c r="D480" s="128" t="s">
        <v>126</v>
      </c>
      <c r="E480" s="129" t="s">
        <v>539</v>
      </c>
      <c r="F480" s="130" t="s">
        <v>540</v>
      </c>
      <c r="G480" s="131" t="s">
        <v>206</v>
      </c>
      <c r="H480" s="132">
        <v>612</v>
      </c>
      <c r="I480" s="133"/>
      <c r="J480" s="134">
        <f>ROUND(I480*H480,2)</f>
        <v>0</v>
      </c>
      <c r="K480" s="135"/>
      <c r="L480" s="31"/>
      <c r="M480" s="136" t="s">
        <v>1</v>
      </c>
      <c r="N480" s="137" t="s">
        <v>40</v>
      </c>
      <c r="P480" s="138">
        <f>O480*H480</f>
        <v>0</v>
      </c>
      <c r="Q480" s="138">
        <v>0</v>
      </c>
      <c r="R480" s="138">
        <f>Q480*H480</f>
        <v>0</v>
      </c>
      <c r="S480" s="138">
        <v>0</v>
      </c>
      <c r="T480" s="139">
        <f>S480*H480</f>
        <v>0</v>
      </c>
      <c r="AR480" s="140" t="s">
        <v>199</v>
      </c>
      <c r="AT480" s="140" t="s">
        <v>126</v>
      </c>
      <c r="AU480" s="140" t="s">
        <v>85</v>
      </c>
      <c r="AY480" s="16" t="s">
        <v>123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6" t="s">
        <v>83</v>
      </c>
      <c r="BK480" s="141">
        <f>ROUND(I480*H480,2)</f>
        <v>0</v>
      </c>
      <c r="BL480" s="16" t="s">
        <v>199</v>
      </c>
      <c r="BM480" s="140" t="s">
        <v>541</v>
      </c>
    </row>
    <row r="481" spans="2:65" s="13" customFormat="1">
      <c r="B481" s="149"/>
      <c r="D481" s="143" t="s">
        <v>132</v>
      </c>
      <c r="E481" s="150" t="s">
        <v>1</v>
      </c>
      <c r="F481" s="151" t="s">
        <v>376</v>
      </c>
      <c r="H481" s="152">
        <v>612</v>
      </c>
      <c r="I481" s="153"/>
      <c r="L481" s="149"/>
      <c r="M481" s="154"/>
      <c r="T481" s="155"/>
      <c r="AT481" s="150" t="s">
        <v>132</v>
      </c>
      <c r="AU481" s="150" t="s">
        <v>85</v>
      </c>
      <c r="AV481" s="13" t="s">
        <v>85</v>
      </c>
      <c r="AW481" s="13" t="s">
        <v>32</v>
      </c>
      <c r="AX481" s="13" t="s">
        <v>83</v>
      </c>
      <c r="AY481" s="150" t="s">
        <v>123</v>
      </c>
    </row>
    <row r="482" spans="2:65" s="1" customFormat="1" ht="24.2" customHeight="1">
      <c r="B482" s="31"/>
      <c r="C482" s="163" t="s">
        <v>542</v>
      </c>
      <c r="D482" s="163" t="s">
        <v>145</v>
      </c>
      <c r="E482" s="164" t="s">
        <v>543</v>
      </c>
      <c r="F482" s="165" t="s">
        <v>544</v>
      </c>
      <c r="G482" s="166" t="s">
        <v>206</v>
      </c>
      <c r="H482" s="167">
        <v>673.2</v>
      </c>
      <c r="I482" s="168"/>
      <c r="J482" s="169">
        <f>ROUND(I482*H482,2)</f>
        <v>0</v>
      </c>
      <c r="K482" s="170"/>
      <c r="L482" s="171"/>
      <c r="M482" s="172" t="s">
        <v>1</v>
      </c>
      <c r="N482" s="173" t="s">
        <v>40</v>
      </c>
      <c r="P482" s="138">
        <f>O482*H482</f>
        <v>0</v>
      </c>
      <c r="Q482" s="138">
        <v>1.0000000000000001E-5</v>
      </c>
      <c r="R482" s="138">
        <f>Q482*H482</f>
        <v>6.732000000000001E-3</v>
      </c>
      <c r="S482" s="138">
        <v>0</v>
      </c>
      <c r="T482" s="139">
        <f>S482*H482</f>
        <v>0</v>
      </c>
      <c r="AR482" s="140" t="s">
        <v>270</v>
      </c>
      <c r="AT482" s="140" t="s">
        <v>145</v>
      </c>
      <c r="AU482" s="140" t="s">
        <v>85</v>
      </c>
      <c r="AY482" s="16" t="s">
        <v>123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6" t="s">
        <v>83</v>
      </c>
      <c r="BK482" s="141">
        <f>ROUND(I482*H482,2)</f>
        <v>0</v>
      </c>
      <c r="BL482" s="16" t="s">
        <v>199</v>
      </c>
      <c r="BM482" s="140" t="s">
        <v>545</v>
      </c>
    </row>
    <row r="483" spans="2:65" s="13" customFormat="1">
      <c r="B483" s="149"/>
      <c r="D483" s="143" t="s">
        <v>132</v>
      </c>
      <c r="F483" s="151" t="s">
        <v>546</v>
      </c>
      <c r="H483" s="152">
        <v>673.2</v>
      </c>
      <c r="I483" s="153"/>
      <c r="L483" s="149"/>
      <c r="M483" s="154"/>
      <c r="T483" s="155"/>
      <c r="AT483" s="150" t="s">
        <v>132</v>
      </c>
      <c r="AU483" s="150" t="s">
        <v>85</v>
      </c>
      <c r="AV483" s="13" t="s">
        <v>85</v>
      </c>
      <c r="AW483" s="13" t="s">
        <v>4</v>
      </c>
      <c r="AX483" s="13" t="s">
        <v>83</v>
      </c>
      <c r="AY483" s="150" t="s">
        <v>123</v>
      </c>
    </row>
    <row r="484" spans="2:65" s="1" customFormat="1" ht="24.2" customHeight="1">
      <c r="B484" s="31"/>
      <c r="C484" s="128" t="s">
        <v>547</v>
      </c>
      <c r="D484" s="128" t="s">
        <v>126</v>
      </c>
      <c r="E484" s="129" t="s">
        <v>548</v>
      </c>
      <c r="F484" s="130" t="s">
        <v>549</v>
      </c>
      <c r="G484" s="131" t="s">
        <v>129</v>
      </c>
      <c r="H484" s="132">
        <v>305.8</v>
      </c>
      <c r="I484" s="133"/>
      <c r="J484" s="134">
        <f>ROUND(I484*H484,2)</f>
        <v>0</v>
      </c>
      <c r="K484" s="135"/>
      <c r="L484" s="31"/>
      <c r="M484" s="136" t="s">
        <v>1</v>
      </c>
      <c r="N484" s="137" t="s">
        <v>40</v>
      </c>
      <c r="P484" s="138">
        <f>O484*H484</f>
        <v>0</v>
      </c>
      <c r="Q484" s="138">
        <v>0</v>
      </c>
      <c r="R484" s="138">
        <f>Q484*H484</f>
        <v>0</v>
      </c>
      <c r="S484" s="138">
        <v>1.2999999999999999E-4</v>
      </c>
      <c r="T484" s="139">
        <f>S484*H484</f>
        <v>3.9753999999999998E-2</v>
      </c>
      <c r="AR484" s="140" t="s">
        <v>199</v>
      </c>
      <c r="AT484" s="140" t="s">
        <v>126</v>
      </c>
      <c r="AU484" s="140" t="s">
        <v>85</v>
      </c>
      <c r="AY484" s="16" t="s">
        <v>123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6" t="s">
        <v>83</v>
      </c>
      <c r="BK484" s="141">
        <f>ROUND(I484*H484,2)</f>
        <v>0</v>
      </c>
      <c r="BL484" s="16" t="s">
        <v>199</v>
      </c>
      <c r="BM484" s="140" t="s">
        <v>550</v>
      </c>
    </row>
    <row r="485" spans="2:65" s="12" customFormat="1">
      <c r="B485" s="142"/>
      <c r="D485" s="143" t="s">
        <v>132</v>
      </c>
      <c r="E485" s="144" t="s">
        <v>1</v>
      </c>
      <c r="F485" s="145" t="s">
        <v>133</v>
      </c>
      <c r="H485" s="144" t="s">
        <v>1</v>
      </c>
      <c r="I485" s="146"/>
      <c r="L485" s="142"/>
      <c r="M485" s="147"/>
      <c r="T485" s="148"/>
      <c r="AT485" s="144" t="s">
        <v>132</v>
      </c>
      <c r="AU485" s="144" t="s">
        <v>85</v>
      </c>
      <c r="AV485" s="12" t="s">
        <v>83</v>
      </c>
      <c r="AW485" s="12" t="s">
        <v>32</v>
      </c>
      <c r="AX485" s="12" t="s">
        <v>75</v>
      </c>
      <c r="AY485" s="144" t="s">
        <v>123</v>
      </c>
    </row>
    <row r="486" spans="2:65" s="13" customFormat="1">
      <c r="B486" s="149"/>
      <c r="D486" s="143" t="s">
        <v>132</v>
      </c>
      <c r="E486" s="150" t="s">
        <v>1</v>
      </c>
      <c r="F486" s="151" t="s">
        <v>293</v>
      </c>
      <c r="H486" s="152">
        <v>48.3</v>
      </c>
      <c r="I486" s="153"/>
      <c r="L486" s="149"/>
      <c r="M486" s="154"/>
      <c r="T486" s="155"/>
      <c r="AT486" s="150" t="s">
        <v>132</v>
      </c>
      <c r="AU486" s="150" t="s">
        <v>85</v>
      </c>
      <c r="AV486" s="13" t="s">
        <v>85</v>
      </c>
      <c r="AW486" s="13" t="s">
        <v>32</v>
      </c>
      <c r="AX486" s="13" t="s">
        <v>75</v>
      </c>
      <c r="AY486" s="150" t="s">
        <v>123</v>
      </c>
    </row>
    <row r="487" spans="2:65" s="12" customFormat="1">
      <c r="B487" s="142"/>
      <c r="D487" s="143" t="s">
        <v>132</v>
      </c>
      <c r="E487" s="144" t="s">
        <v>1</v>
      </c>
      <c r="F487" s="145" t="s">
        <v>294</v>
      </c>
      <c r="H487" s="144" t="s">
        <v>1</v>
      </c>
      <c r="I487" s="146"/>
      <c r="L487" s="142"/>
      <c r="M487" s="147"/>
      <c r="T487" s="148"/>
      <c r="AT487" s="144" t="s">
        <v>132</v>
      </c>
      <c r="AU487" s="144" t="s">
        <v>85</v>
      </c>
      <c r="AV487" s="12" t="s">
        <v>83</v>
      </c>
      <c r="AW487" s="12" t="s">
        <v>32</v>
      </c>
      <c r="AX487" s="12" t="s">
        <v>75</v>
      </c>
      <c r="AY487" s="144" t="s">
        <v>123</v>
      </c>
    </row>
    <row r="488" spans="2:65" s="13" customFormat="1">
      <c r="B488" s="149"/>
      <c r="D488" s="143" t="s">
        <v>132</v>
      </c>
      <c r="E488" s="150" t="s">
        <v>1</v>
      </c>
      <c r="F488" s="151" t="s">
        <v>295</v>
      </c>
      <c r="H488" s="152">
        <v>112.9</v>
      </c>
      <c r="I488" s="153"/>
      <c r="L488" s="149"/>
      <c r="M488" s="154"/>
      <c r="T488" s="155"/>
      <c r="AT488" s="150" t="s">
        <v>132</v>
      </c>
      <c r="AU488" s="150" t="s">
        <v>85</v>
      </c>
      <c r="AV488" s="13" t="s">
        <v>85</v>
      </c>
      <c r="AW488" s="13" t="s">
        <v>32</v>
      </c>
      <c r="AX488" s="13" t="s">
        <v>75</v>
      </c>
      <c r="AY488" s="150" t="s">
        <v>123</v>
      </c>
    </row>
    <row r="489" spans="2:65" s="12" customFormat="1">
      <c r="B489" s="142"/>
      <c r="D489" s="143" t="s">
        <v>132</v>
      </c>
      <c r="E489" s="144" t="s">
        <v>1</v>
      </c>
      <c r="F489" s="145" t="s">
        <v>135</v>
      </c>
      <c r="H489" s="144" t="s">
        <v>1</v>
      </c>
      <c r="I489" s="146"/>
      <c r="L489" s="142"/>
      <c r="M489" s="147"/>
      <c r="T489" s="148"/>
      <c r="AT489" s="144" t="s">
        <v>132</v>
      </c>
      <c r="AU489" s="144" t="s">
        <v>85</v>
      </c>
      <c r="AV489" s="12" t="s">
        <v>83</v>
      </c>
      <c r="AW489" s="12" t="s">
        <v>32</v>
      </c>
      <c r="AX489" s="12" t="s">
        <v>75</v>
      </c>
      <c r="AY489" s="144" t="s">
        <v>123</v>
      </c>
    </row>
    <row r="490" spans="2:65" s="13" customFormat="1">
      <c r="B490" s="149"/>
      <c r="D490" s="143" t="s">
        <v>132</v>
      </c>
      <c r="E490" s="150" t="s">
        <v>1</v>
      </c>
      <c r="F490" s="151" t="s">
        <v>296</v>
      </c>
      <c r="H490" s="152">
        <v>65.7</v>
      </c>
      <c r="I490" s="153"/>
      <c r="L490" s="149"/>
      <c r="M490" s="154"/>
      <c r="T490" s="155"/>
      <c r="AT490" s="150" t="s">
        <v>132</v>
      </c>
      <c r="AU490" s="150" t="s">
        <v>85</v>
      </c>
      <c r="AV490" s="13" t="s">
        <v>85</v>
      </c>
      <c r="AW490" s="13" t="s">
        <v>32</v>
      </c>
      <c r="AX490" s="13" t="s">
        <v>75</v>
      </c>
      <c r="AY490" s="150" t="s">
        <v>123</v>
      </c>
    </row>
    <row r="491" spans="2:65" s="12" customFormat="1">
      <c r="B491" s="142"/>
      <c r="D491" s="143" t="s">
        <v>132</v>
      </c>
      <c r="E491" s="144" t="s">
        <v>1</v>
      </c>
      <c r="F491" s="145" t="s">
        <v>297</v>
      </c>
      <c r="H491" s="144" t="s">
        <v>1</v>
      </c>
      <c r="I491" s="146"/>
      <c r="L491" s="142"/>
      <c r="M491" s="147"/>
      <c r="T491" s="148"/>
      <c r="AT491" s="144" t="s">
        <v>132</v>
      </c>
      <c r="AU491" s="144" t="s">
        <v>85</v>
      </c>
      <c r="AV491" s="12" t="s">
        <v>83</v>
      </c>
      <c r="AW491" s="12" t="s">
        <v>32</v>
      </c>
      <c r="AX491" s="12" t="s">
        <v>75</v>
      </c>
      <c r="AY491" s="144" t="s">
        <v>123</v>
      </c>
    </row>
    <row r="492" spans="2:65" s="13" customFormat="1">
      <c r="B492" s="149"/>
      <c r="D492" s="143" t="s">
        <v>132</v>
      </c>
      <c r="E492" s="150" t="s">
        <v>1</v>
      </c>
      <c r="F492" s="151" t="s">
        <v>298</v>
      </c>
      <c r="H492" s="152">
        <v>78.900000000000006</v>
      </c>
      <c r="I492" s="153"/>
      <c r="L492" s="149"/>
      <c r="M492" s="154"/>
      <c r="T492" s="155"/>
      <c r="AT492" s="150" t="s">
        <v>132</v>
      </c>
      <c r="AU492" s="150" t="s">
        <v>85</v>
      </c>
      <c r="AV492" s="13" t="s">
        <v>85</v>
      </c>
      <c r="AW492" s="13" t="s">
        <v>32</v>
      </c>
      <c r="AX492" s="13" t="s">
        <v>75</v>
      </c>
      <c r="AY492" s="150" t="s">
        <v>123</v>
      </c>
    </row>
    <row r="493" spans="2:65" s="14" customFormat="1">
      <c r="B493" s="156"/>
      <c r="D493" s="143" t="s">
        <v>132</v>
      </c>
      <c r="E493" s="157" t="s">
        <v>1</v>
      </c>
      <c r="F493" s="158" t="s">
        <v>137</v>
      </c>
      <c r="H493" s="159">
        <v>305.8</v>
      </c>
      <c r="I493" s="160"/>
      <c r="L493" s="156"/>
      <c r="M493" s="161"/>
      <c r="T493" s="162"/>
      <c r="AT493" s="157" t="s">
        <v>132</v>
      </c>
      <c r="AU493" s="157" t="s">
        <v>85</v>
      </c>
      <c r="AV493" s="14" t="s">
        <v>130</v>
      </c>
      <c r="AW493" s="14" t="s">
        <v>32</v>
      </c>
      <c r="AX493" s="14" t="s">
        <v>83</v>
      </c>
      <c r="AY493" s="157" t="s">
        <v>123</v>
      </c>
    </row>
    <row r="494" spans="2:65" s="1" customFormat="1" ht="24.2" customHeight="1">
      <c r="B494" s="31"/>
      <c r="C494" s="128" t="s">
        <v>551</v>
      </c>
      <c r="D494" s="128" t="s">
        <v>126</v>
      </c>
      <c r="E494" s="129" t="s">
        <v>552</v>
      </c>
      <c r="F494" s="130" t="s">
        <v>553</v>
      </c>
      <c r="G494" s="131" t="s">
        <v>251</v>
      </c>
      <c r="H494" s="132">
        <v>6.7000000000000004E-2</v>
      </c>
      <c r="I494" s="133"/>
      <c r="J494" s="134">
        <f>ROUND(I494*H494,2)</f>
        <v>0</v>
      </c>
      <c r="K494" s="135"/>
      <c r="L494" s="31"/>
      <c r="M494" s="136" t="s">
        <v>1</v>
      </c>
      <c r="N494" s="137" t="s">
        <v>40</v>
      </c>
      <c r="P494" s="138">
        <f>O494*H494</f>
        <v>0</v>
      </c>
      <c r="Q494" s="138">
        <v>0</v>
      </c>
      <c r="R494" s="138">
        <f>Q494*H494</f>
        <v>0</v>
      </c>
      <c r="S494" s="138">
        <v>0</v>
      </c>
      <c r="T494" s="139">
        <f>S494*H494</f>
        <v>0</v>
      </c>
      <c r="AR494" s="140" t="s">
        <v>199</v>
      </c>
      <c r="AT494" s="140" t="s">
        <v>126</v>
      </c>
      <c r="AU494" s="140" t="s">
        <v>85</v>
      </c>
      <c r="AY494" s="16" t="s">
        <v>123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6" t="s">
        <v>83</v>
      </c>
      <c r="BK494" s="141">
        <f>ROUND(I494*H494,2)</f>
        <v>0</v>
      </c>
      <c r="BL494" s="16" t="s">
        <v>199</v>
      </c>
      <c r="BM494" s="140" t="s">
        <v>554</v>
      </c>
    </row>
    <row r="495" spans="2:65" s="11" customFormat="1" ht="25.9" customHeight="1">
      <c r="B495" s="116"/>
      <c r="D495" s="117" t="s">
        <v>74</v>
      </c>
      <c r="E495" s="118" t="s">
        <v>145</v>
      </c>
      <c r="F495" s="118" t="s">
        <v>555</v>
      </c>
      <c r="I495" s="119"/>
      <c r="J495" s="120">
        <f>BK495</f>
        <v>0</v>
      </c>
      <c r="L495" s="116"/>
      <c r="M495" s="121"/>
      <c r="P495" s="122">
        <f>P496</f>
        <v>0</v>
      </c>
      <c r="R495" s="122">
        <f>R496</f>
        <v>0</v>
      </c>
      <c r="T495" s="123">
        <f>T496</f>
        <v>0</v>
      </c>
      <c r="AR495" s="117" t="s">
        <v>141</v>
      </c>
      <c r="AT495" s="124" t="s">
        <v>74</v>
      </c>
      <c r="AU495" s="124" t="s">
        <v>75</v>
      </c>
      <c r="AY495" s="117" t="s">
        <v>123</v>
      </c>
      <c r="BK495" s="125">
        <f>BK496</f>
        <v>0</v>
      </c>
    </row>
    <row r="496" spans="2:65" s="11" customFormat="1" ht="22.9" customHeight="1">
      <c r="B496" s="116"/>
      <c r="D496" s="117" t="s">
        <v>74</v>
      </c>
      <c r="E496" s="126" t="s">
        <v>556</v>
      </c>
      <c r="F496" s="126" t="s">
        <v>557</v>
      </c>
      <c r="I496" s="119"/>
      <c r="J496" s="127">
        <f>BK496</f>
        <v>0</v>
      </c>
      <c r="L496" s="116"/>
      <c r="M496" s="121"/>
      <c r="P496" s="122">
        <f>P497</f>
        <v>0</v>
      </c>
      <c r="R496" s="122">
        <f>R497</f>
        <v>0</v>
      </c>
      <c r="T496" s="123">
        <f>T497</f>
        <v>0</v>
      </c>
      <c r="AR496" s="117" t="s">
        <v>141</v>
      </c>
      <c r="AT496" s="124" t="s">
        <v>74</v>
      </c>
      <c r="AU496" s="124" t="s">
        <v>83</v>
      </c>
      <c r="AY496" s="117" t="s">
        <v>123</v>
      </c>
      <c r="BK496" s="125">
        <f>BK497</f>
        <v>0</v>
      </c>
    </row>
    <row r="497" spans="2:65" s="1" customFormat="1" ht="33" customHeight="1">
      <c r="B497" s="31"/>
      <c r="C497" s="128" t="s">
        <v>558</v>
      </c>
      <c r="D497" s="128" t="s">
        <v>126</v>
      </c>
      <c r="E497" s="129" t="s">
        <v>559</v>
      </c>
      <c r="F497" s="130" t="s">
        <v>560</v>
      </c>
      <c r="G497" s="131" t="s">
        <v>157</v>
      </c>
      <c r="H497" s="132">
        <v>1</v>
      </c>
      <c r="I497" s="133"/>
      <c r="J497" s="134">
        <f>ROUND(I497*H497,2)</f>
        <v>0</v>
      </c>
      <c r="K497" s="135"/>
      <c r="L497" s="31"/>
      <c r="M497" s="136" t="s">
        <v>1</v>
      </c>
      <c r="N497" s="137" t="s">
        <v>40</v>
      </c>
      <c r="P497" s="138">
        <f>O497*H497</f>
        <v>0</v>
      </c>
      <c r="Q497" s="138">
        <v>0</v>
      </c>
      <c r="R497" s="138">
        <f>Q497*H497</f>
        <v>0</v>
      </c>
      <c r="S497" s="138">
        <v>0</v>
      </c>
      <c r="T497" s="139">
        <f>S497*H497</f>
        <v>0</v>
      </c>
      <c r="AR497" s="140" t="s">
        <v>471</v>
      </c>
      <c r="AT497" s="140" t="s">
        <v>126</v>
      </c>
      <c r="AU497" s="140" t="s">
        <v>85</v>
      </c>
      <c r="AY497" s="16" t="s">
        <v>123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6" t="s">
        <v>83</v>
      </c>
      <c r="BK497" s="141">
        <f>ROUND(I497*H497,2)</f>
        <v>0</v>
      </c>
      <c r="BL497" s="16" t="s">
        <v>471</v>
      </c>
      <c r="BM497" s="140" t="s">
        <v>561</v>
      </c>
    </row>
    <row r="498" spans="2:65" s="11" customFormat="1" ht="25.9" customHeight="1">
      <c r="B498" s="116"/>
      <c r="D498" s="117" t="s">
        <v>74</v>
      </c>
      <c r="E498" s="118" t="s">
        <v>562</v>
      </c>
      <c r="F498" s="118" t="s">
        <v>563</v>
      </c>
      <c r="I498" s="119"/>
      <c r="J498" s="120">
        <f>BK498</f>
        <v>0</v>
      </c>
      <c r="L498" s="116"/>
      <c r="M498" s="121"/>
      <c r="P498" s="122">
        <f>P499</f>
        <v>0</v>
      </c>
      <c r="R498" s="122">
        <f>R499</f>
        <v>0</v>
      </c>
      <c r="T498" s="123">
        <f>T499</f>
        <v>0</v>
      </c>
      <c r="AR498" s="117" t="s">
        <v>151</v>
      </c>
      <c r="AT498" s="124" t="s">
        <v>74</v>
      </c>
      <c r="AU498" s="124" t="s">
        <v>75</v>
      </c>
      <c r="AY498" s="117" t="s">
        <v>123</v>
      </c>
      <c r="BK498" s="125">
        <f>BK499</f>
        <v>0</v>
      </c>
    </row>
    <row r="499" spans="2:65" s="1" customFormat="1" ht="55.5" customHeight="1">
      <c r="B499" s="31"/>
      <c r="C499" s="128" t="s">
        <v>564</v>
      </c>
      <c r="D499" s="128" t="s">
        <v>126</v>
      </c>
      <c r="E499" s="129" t="s">
        <v>565</v>
      </c>
      <c r="F499" s="130" t="s">
        <v>566</v>
      </c>
      <c r="G499" s="131" t="s">
        <v>157</v>
      </c>
      <c r="H499" s="132">
        <v>1</v>
      </c>
      <c r="I499" s="133"/>
      <c r="J499" s="134">
        <f>ROUND(I499*H499,2)</f>
        <v>0</v>
      </c>
      <c r="K499" s="135"/>
      <c r="L499" s="31"/>
      <c r="M499" s="174" t="s">
        <v>1</v>
      </c>
      <c r="N499" s="175" t="s">
        <v>40</v>
      </c>
      <c r="O499" s="176"/>
      <c r="P499" s="177">
        <f>O499*H499</f>
        <v>0</v>
      </c>
      <c r="Q499" s="177">
        <v>0</v>
      </c>
      <c r="R499" s="177">
        <f>Q499*H499</f>
        <v>0</v>
      </c>
      <c r="S499" s="177">
        <v>0</v>
      </c>
      <c r="T499" s="178">
        <f>S499*H499</f>
        <v>0</v>
      </c>
      <c r="AR499" s="140" t="s">
        <v>567</v>
      </c>
      <c r="AT499" s="140" t="s">
        <v>126</v>
      </c>
      <c r="AU499" s="140" t="s">
        <v>83</v>
      </c>
      <c r="AY499" s="16" t="s">
        <v>123</v>
      </c>
      <c r="BE499" s="141">
        <f>IF(N499="základní",J499,0)</f>
        <v>0</v>
      </c>
      <c r="BF499" s="141">
        <f>IF(N499="snížená",J499,0)</f>
        <v>0</v>
      </c>
      <c r="BG499" s="141">
        <f>IF(N499="zákl. přenesená",J499,0)</f>
        <v>0</v>
      </c>
      <c r="BH499" s="141">
        <f>IF(N499="sníž. přenesená",J499,0)</f>
        <v>0</v>
      </c>
      <c r="BI499" s="141">
        <f>IF(N499="nulová",J499,0)</f>
        <v>0</v>
      </c>
      <c r="BJ499" s="16" t="s">
        <v>83</v>
      </c>
      <c r="BK499" s="141">
        <f>ROUND(I499*H499,2)</f>
        <v>0</v>
      </c>
      <c r="BL499" s="16" t="s">
        <v>567</v>
      </c>
      <c r="BM499" s="140" t="s">
        <v>568</v>
      </c>
    </row>
    <row r="500" spans="2:65" s="1" customFormat="1" ht="6.95" customHeight="1">
      <c r="B500" s="42"/>
      <c r="C500" s="43"/>
      <c r="D500" s="43"/>
      <c r="E500" s="43"/>
      <c r="F500" s="43"/>
      <c r="G500" s="43"/>
      <c r="H500" s="43"/>
      <c r="I500" s="43"/>
      <c r="J500" s="43"/>
      <c r="K500" s="43"/>
      <c r="L500" s="31"/>
    </row>
  </sheetData>
  <sheetProtection algorithmName="SHA-512" hashValue="Xv03X3xodFlLiMeQADuo/fre5kMuazICuMG4zIZz/Pb5bba5akhLZnMzKP34ZHufmFDpcuaay+ktgg5nAHpfIA==" saltValue="Gfay9lQ6CTvO9VCHlslfErFLjQadPwhJiczdm+kvMdZDFTCYPGTgLmkmhg0KOQSWakkcHOK4SD7Ep/TZ/55ivw==" spinCount="100000" sheet="1" objects="1" scenarios="1" formatColumns="0" formatRows="0" autoFilter="0"/>
  <autoFilter ref="C129:K49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Stavební</vt:lpstr>
      <vt:lpstr>'Rekapitulace stavby'!Názvy_tisku</vt:lpstr>
      <vt:lpstr>'SO01 - Stavební'!Názvy_tisku</vt:lpstr>
      <vt:lpstr>'Rekapitulace stavby'!Oblast_tisku</vt:lpstr>
      <vt:lpstr>'SO01 - Stavební'!Oblast_tisku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DESKTOP-QCEDHOS\Monika</dc:creator>
  <cp:lastModifiedBy>Markéta</cp:lastModifiedBy>
  <dcterms:created xsi:type="dcterms:W3CDTF">2023-03-25T09:09:55Z</dcterms:created>
  <dcterms:modified xsi:type="dcterms:W3CDTF">2023-04-11T12:46:21Z</dcterms:modified>
</cp:coreProperties>
</file>