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01 - Stavební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'SO01 - Stavební'!$C$126:$K$301</definedName>
    <definedName name="_xlnm.Print_Area" localSheetId="1">'SO01 - Stavební'!$C$82:$J$108,'SO01 - Stavební'!$C$114:$J$301</definedName>
    <definedName name="_xlnm.Print_Titles" localSheetId="1">'SO01 - Stavební'!$126:$126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301"/>
  <c r="BH301"/>
  <c r="BG301"/>
  <c r="BF301"/>
  <c r="T301"/>
  <c r="T300"/>
  <c r="R301"/>
  <c r="R300"/>
  <c r="P301"/>
  <c r="P300"/>
  <c r="BI299"/>
  <c r="BH299"/>
  <c r="BG299"/>
  <c r="BF299"/>
  <c r="T299"/>
  <c r="T298"/>
  <c r="T297"/>
  <c r="R299"/>
  <c r="R298"/>
  <c r="R297"/>
  <c r="P299"/>
  <c r="P298"/>
  <c r="P297"/>
  <c r="BI296"/>
  <c r="BH296"/>
  <c r="BG296"/>
  <c r="BF296"/>
  <c r="T296"/>
  <c r="R296"/>
  <c r="P296"/>
  <c r="BI293"/>
  <c r="BH293"/>
  <c r="BG293"/>
  <c r="BF293"/>
  <c r="T293"/>
  <c r="R293"/>
  <c r="P293"/>
  <c r="BI291"/>
  <c r="BH291"/>
  <c r="BG291"/>
  <c r="BF291"/>
  <c r="T291"/>
  <c r="R291"/>
  <c r="P291"/>
  <c r="BI289"/>
  <c r="BH289"/>
  <c r="BG289"/>
  <c r="BF289"/>
  <c r="T289"/>
  <c r="R289"/>
  <c r="P289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6"/>
  <c r="BH276"/>
  <c r="BG276"/>
  <c r="BF276"/>
  <c r="T276"/>
  <c r="R276"/>
  <c r="P276"/>
  <c r="BI273"/>
  <c r="BH273"/>
  <c r="BG273"/>
  <c r="BF273"/>
  <c r="T273"/>
  <c r="R273"/>
  <c r="P273"/>
  <c r="BI272"/>
  <c r="BH272"/>
  <c r="BG272"/>
  <c r="BF272"/>
  <c r="T272"/>
  <c r="R272"/>
  <c r="P272"/>
  <c r="BI271"/>
  <c r="BH271"/>
  <c r="BG271"/>
  <c r="BF271"/>
  <c r="T271"/>
  <c r="R271"/>
  <c r="P271"/>
  <c r="BI266"/>
  <c r="BH266"/>
  <c r="BG266"/>
  <c r="BF266"/>
  <c r="T266"/>
  <c r="R266"/>
  <c r="P266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59"/>
  <c r="BH259"/>
  <c r="BG259"/>
  <c r="BF259"/>
  <c r="T259"/>
  <c r="R259"/>
  <c r="P259"/>
  <c r="BI254"/>
  <c r="BH254"/>
  <c r="BG254"/>
  <c r="BF254"/>
  <c r="T254"/>
  <c r="R254"/>
  <c r="P254"/>
  <c r="BI249"/>
  <c r="BH249"/>
  <c r="BG249"/>
  <c r="BF249"/>
  <c r="T249"/>
  <c r="R249"/>
  <c r="P249"/>
  <c r="BI246"/>
  <c r="BH246"/>
  <c r="BG246"/>
  <c r="BF246"/>
  <c r="T246"/>
  <c r="R246"/>
  <c r="P246"/>
  <c r="BI245"/>
  <c r="BH245"/>
  <c r="BG245"/>
  <c r="BF245"/>
  <c r="T245"/>
  <c r="R245"/>
  <c r="P245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3"/>
  <c r="BH233"/>
  <c r="BG233"/>
  <c r="BF233"/>
  <c r="T233"/>
  <c r="R233"/>
  <c r="P233"/>
  <c r="BI228"/>
  <c r="BH228"/>
  <c r="BG228"/>
  <c r="BF228"/>
  <c r="T228"/>
  <c r="R228"/>
  <c r="P228"/>
  <c r="BI225"/>
  <c r="BH225"/>
  <c r="BG225"/>
  <c r="BF225"/>
  <c r="T225"/>
  <c r="R225"/>
  <c r="P225"/>
  <c r="BI220"/>
  <c r="BH220"/>
  <c r="BG220"/>
  <c r="BF220"/>
  <c r="T220"/>
  <c r="R220"/>
  <c r="P220"/>
  <c r="BI219"/>
  <c r="BH219"/>
  <c r="BG219"/>
  <c r="BF219"/>
  <c r="T219"/>
  <c r="R219"/>
  <c r="P219"/>
  <c r="BI214"/>
  <c r="BH214"/>
  <c r="BG214"/>
  <c r="BF214"/>
  <c r="T214"/>
  <c r="R214"/>
  <c r="P214"/>
  <c r="BI211"/>
  <c r="BH211"/>
  <c r="BG211"/>
  <c r="BF211"/>
  <c r="T211"/>
  <c r="R211"/>
  <c r="P211"/>
  <c r="BI208"/>
  <c r="BH208"/>
  <c r="BG208"/>
  <c r="BF208"/>
  <c r="T208"/>
  <c r="R208"/>
  <c r="P208"/>
  <c r="BI206"/>
  <c r="BH206"/>
  <c r="BG206"/>
  <c r="BF206"/>
  <c r="T206"/>
  <c r="R206"/>
  <c r="P206"/>
  <c r="BI200"/>
  <c r="BH200"/>
  <c r="BG200"/>
  <c r="BF200"/>
  <c r="T200"/>
  <c r="R200"/>
  <c r="P200"/>
  <c r="BI197"/>
  <c r="BH197"/>
  <c r="BG197"/>
  <c r="BF197"/>
  <c r="T197"/>
  <c r="R197"/>
  <c r="P197"/>
  <c r="BI195"/>
  <c r="BH195"/>
  <c r="BG195"/>
  <c r="BF195"/>
  <c r="T195"/>
  <c r="R195"/>
  <c r="P195"/>
  <c r="BI192"/>
  <c r="BH192"/>
  <c r="BG192"/>
  <c r="BF192"/>
  <c r="T192"/>
  <c r="R192"/>
  <c r="P192"/>
  <c r="BI189"/>
  <c r="BH189"/>
  <c r="BG189"/>
  <c r="BF189"/>
  <c r="T189"/>
  <c r="R189"/>
  <c r="P189"/>
  <c r="BI180"/>
  <c r="BH180"/>
  <c r="BG180"/>
  <c r="BF180"/>
  <c r="T180"/>
  <c r="R180"/>
  <c r="P180"/>
  <c r="BI177"/>
  <c r="BH177"/>
  <c r="BG177"/>
  <c r="BF177"/>
  <c r="T177"/>
  <c r="R177"/>
  <c r="P177"/>
  <c r="BI174"/>
  <c r="BH174"/>
  <c r="BG174"/>
  <c r="BF174"/>
  <c r="T174"/>
  <c r="R174"/>
  <c r="P174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4"/>
  <c r="BH164"/>
  <c r="BG164"/>
  <c r="BF164"/>
  <c r="T164"/>
  <c r="R164"/>
  <c r="P164"/>
  <c r="BI162"/>
  <c r="BH162"/>
  <c r="BG162"/>
  <c r="BF162"/>
  <c r="T162"/>
  <c r="R162"/>
  <c r="P162"/>
  <c r="BI159"/>
  <c r="BH159"/>
  <c r="BG159"/>
  <c r="BF159"/>
  <c r="T159"/>
  <c r="R159"/>
  <c r="P159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F123"/>
  <c r="F121"/>
  <c r="E119"/>
  <c r="F91"/>
  <c r="F89"/>
  <c r="E87"/>
  <c r="J24"/>
  <c r="E24"/>
  <c r="J124"/>
  <c r="J23"/>
  <c r="J21"/>
  <c r="E21"/>
  <c r="J123"/>
  <c r="J20"/>
  <c r="J18"/>
  <c r="E18"/>
  <c r="F92"/>
  <c r="J17"/>
  <c r="J12"/>
  <c r="J121"/>
  <c r="E7"/>
  <c r="E117"/>
  <c i="1" r="L90"/>
  <c r="AM90"/>
  <c r="AM89"/>
  <c r="L89"/>
  <c r="AM87"/>
  <c r="L87"/>
  <c r="L85"/>
  <c r="L84"/>
  <c i="2" r="BK299"/>
  <c r="BK293"/>
  <c r="J291"/>
  <c r="BK287"/>
  <c r="J281"/>
  <c r="J273"/>
  <c r="BK271"/>
  <c r="J265"/>
  <c r="BK262"/>
  <c r="BK261"/>
  <c r="J254"/>
  <c r="BK242"/>
  <c r="J239"/>
  <c r="J233"/>
  <c r="BK225"/>
  <c r="BK219"/>
  <c r="BK211"/>
  <c r="J206"/>
  <c r="J197"/>
  <c r="J192"/>
  <c r="BK180"/>
  <c r="J177"/>
  <c r="J168"/>
  <c r="J166"/>
  <c r="J162"/>
  <c r="BK156"/>
  <c r="BK153"/>
  <c r="J150"/>
  <c r="BK148"/>
  <c r="BK145"/>
  <c r="BK143"/>
  <c r="BK140"/>
  <c r="BK137"/>
  <c r="J134"/>
  <c r="BK130"/>
  <c r="J301"/>
  <c r="BK296"/>
  <c r="BK289"/>
  <c r="BK281"/>
  <c r="BK278"/>
  <c r="BK273"/>
  <c r="J271"/>
  <c r="BK265"/>
  <c r="J261"/>
  <c r="BK254"/>
  <c r="J249"/>
  <c r="J246"/>
  <c r="J242"/>
  <c r="BK233"/>
  <c r="J225"/>
  <c r="J219"/>
  <c r="J211"/>
  <c r="BK206"/>
  <c r="BK197"/>
  <c r="BK192"/>
  <c r="BK177"/>
  <c r="BK168"/>
  <c r="BK166"/>
  <c r="BK162"/>
  <c r="J159"/>
  <c r="BK154"/>
  <c r="BK151"/>
  <c r="BK149"/>
  <c r="J147"/>
  <c r="BK144"/>
  <c r="BK141"/>
  <c r="BK139"/>
  <c r="J136"/>
  <c r="BK132"/>
  <c r="J296"/>
  <c r="BK291"/>
  <c r="J289"/>
  <c r="J284"/>
  <c r="J278"/>
  <c r="J276"/>
  <c r="J272"/>
  <c r="BK266"/>
  <c r="BK263"/>
  <c r="J262"/>
  <c r="BK259"/>
  <c r="J245"/>
  <c r="BK239"/>
  <c r="BK236"/>
  <c r="J228"/>
  <c r="BK220"/>
  <c r="J214"/>
  <c r="BK208"/>
  <c r="BK200"/>
  <c r="J195"/>
  <c r="J189"/>
  <c r="J180"/>
  <c r="BK174"/>
  <c r="BK167"/>
  <c r="BK164"/>
  <c r="BK159"/>
  <c r="J154"/>
  <c r="J151"/>
  <c r="J149"/>
  <c r="BK147"/>
  <c r="J144"/>
  <c r="J141"/>
  <c r="J139"/>
  <c r="BK136"/>
  <c r="J132"/>
  <c r="BK301"/>
  <c r="J299"/>
  <c r="J293"/>
  <c r="J287"/>
  <c r="BK284"/>
  <c r="BK276"/>
  <c r="BK272"/>
  <c r="J266"/>
  <c r="J263"/>
  <c r="J259"/>
  <c r="BK249"/>
  <c r="BK246"/>
  <c r="BK245"/>
  <c r="J236"/>
  <c r="BK228"/>
  <c r="J220"/>
  <c r="BK214"/>
  <c r="J208"/>
  <c r="J200"/>
  <c r="BK195"/>
  <c r="BK189"/>
  <c r="J174"/>
  <c r="J167"/>
  <c r="J164"/>
  <c r="J156"/>
  <c r="J153"/>
  <c r="BK150"/>
  <c r="J148"/>
  <c r="J145"/>
  <c r="J143"/>
  <c r="J140"/>
  <c r="J137"/>
  <c r="BK134"/>
  <c r="J130"/>
  <c i="1" r="AS94"/>
  <c i="2" l="1" r="BK129"/>
  <c r="R129"/>
  <c r="BK146"/>
  <c r="J146"/>
  <c r="J99"/>
  <c r="R146"/>
  <c r="BK165"/>
  <c r="J165"/>
  <c r="J102"/>
  <c r="R165"/>
  <c r="BK207"/>
  <c r="J207"/>
  <c r="J103"/>
  <c r="T207"/>
  <c r="P277"/>
  <c r="R277"/>
  <c r="P129"/>
  <c r="T129"/>
  <c r="P146"/>
  <c r="T146"/>
  <c r="BK158"/>
  <c r="P158"/>
  <c r="R158"/>
  <c r="T158"/>
  <c r="P165"/>
  <c r="T165"/>
  <c r="P207"/>
  <c r="R207"/>
  <c r="BK277"/>
  <c r="J277"/>
  <c r="J104"/>
  <c r="T277"/>
  <c r="BK298"/>
  <c r="J298"/>
  <c r="J106"/>
  <c r="BK300"/>
  <c r="J300"/>
  <c r="J107"/>
  <c r="E85"/>
  <c r="J89"/>
  <c r="J91"/>
  <c r="J92"/>
  <c r="F124"/>
  <c r="BE134"/>
  <c r="BE137"/>
  <c r="BE140"/>
  <c r="BE143"/>
  <c r="BE145"/>
  <c r="BE148"/>
  <c r="BE150"/>
  <c r="BE153"/>
  <c r="BE156"/>
  <c r="BE159"/>
  <c r="BE167"/>
  <c r="BE174"/>
  <c r="BE180"/>
  <c r="BE189"/>
  <c r="BE192"/>
  <c r="BE200"/>
  <c r="BE206"/>
  <c r="BE208"/>
  <c r="BE211"/>
  <c r="BE214"/>
  <c r="BE225"/>
  <c r="BE228"/>
  <c r="BE236"/>
  <c r="BE239"/>
  <c r="BE242"/>
  <c r="BE249"/>
  <c r="BE261"/>
  <c r="BE263"/>
  <c r="BE266"/>
  <c r="BE271"/>
  <c r="BE273"/>
  <c r="BE276"/>
  <c r="BE278"/>
  <c r="BE287"/>
  <c r="BE299"/>
  <c r="BE301"/>
  <c r="BE130"/>
  <c r="BE132"/>
  <c r="BE136"/>
  <c r="BE139"/>
  <c r="BE141"/>
  <c r="BE144"/>
  <c r="BE147"/>
  <c r="BE149"/>
  <c r="BE151"/>
  <c r="BE154"/>
  <c r="BE162"/>
  <c r="BE164"/>
  <c r="BE166"/>
  <c r="BE168"/>
  <c r="BE177"/>
  <c r="BE195"/>
  <c r="BE197"/>
  <c r="BE219"/>
  <c r="BE220"/>
  <c r="BE233"/>
  <c r="BE245"/>
  <c r="BE246"/>
  <c r="BE254"/>
  <c r="BE259"/>
  <c r="BE262"/>
  <c r="BE265"/>
  <c r="BE272"/>
  <c r="BE281"/>
  <c r="BE284"/>
  <c r="BE289"/>
  <c r="BE291"/>
  <c r="BE293"/>
  <c r="BE296"/>
  <c r="F35"/>
  <c i="1" r="BB95"/>
  <c r="BB94"/>
  <c r="AX94"/>
  <c i="2" r="J34"/>
  <c i="1" r="AW95"/>
  <c i="2" r="F34"/>
  <c i="1" r="BA95"/>
  <c r="BA94"/>
  <c r="W30"/>
  <c i="2" r="F36"/>
  <c i="1" r="BC95"/>
  <c r="BC94"/>
  <c r="W32"/>
  <c i="2" r="F37"/>
  <c i="1" r="BD95"/>
  <c r="BD94"/>
  <c r="W33"/>
  <c i="2" l="1" r="T157"/>
  <c r="BK157"/>
  <c r="J157"/>
  <c r="J100"/>
  <c r="T128"/>
  <c r="T127"/>
  <c r="P128"/>
  <c r="R157"/>
  <c r="P157"/>
  <c r="R128"/>
  <c r="R127"/>
  <c r="BK128"/>
  <c r="J128"/>
  <c r="J97"/>
  <c r="J129"/>
  <c r="J98"/>
  <c r="J158"/>
  <c r="J101"/>
  <c r="BK297"/>
  <c r="J297"/>
  <c r="J105"/>
  <c i="1" r="AW94"/>
  <c r="AK30"/>
  <c i="2" r="J33"/>
  <c i="1" r="AV95"/>
  <c r="AT95"/>
  <c r="AY94"/>
  <c r="W31"/>
  <c i="2" r="F33"/>
  <c i="1" r="AZ95"/>
  <c r="AZ94"/>
  <c r="W29"/>
  <c i="2" l="1" r="P127"/>
  <c i="1" r="AU95"/>
  <c i="2" r="BK127"/>
  <c r="J127"/>
  <c r="J96"/>
  <c i="1" r="AU94"/>
  <c r="AV94"/>
  <c r="AK29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<sst xmlns="http://schemas.openxmlformats.org/spreadsheetml/2006/main">
  <si>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</si>
  <si>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</si>
  <si>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</si>
  <si>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</si>
  <si>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</si>
  <si>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{a2864bef-9424-4b62-b739-d8ecf3e0367b}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</si>
  <si>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</si>
  <si>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</si>
  <si>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</si>
  <si>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</si>
  <si>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</si>
  <si>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</si>
  <si>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</si>
  <si>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</si>
  <si>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290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</si>
  <si>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</si>
  <si>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</si>
  <si>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Rekonstrukce střechy Dům s pečovatelskou službou Bělá pod Bezdězem</t>
  </si>
  <si>
    <t>KSO:</t>
  </si>
  <si>
    <t>CC-CZ:</t>
  </si>
  <si>
    <t>Místo:</t>
  </si>
  <si>
    <t>Tyršova 385 Bělá pod Bezdězem</t>
  </si>
  <si>
    <t>Datum:</t>
  </si>
  <si>
    <t>28. 3. 2022</t>
  </si>
  <si>
    <t>Zadavatel:</t>
  </si>
  <si>
    <t>IČ:</t>
  </si>
  <si>
    <t>Město Bělá pod Bezdězem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</si>
  <si>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</si>
  <si>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</si>
  <si>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</si>
  <si>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</si>
  <si>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</si>
  <si>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</si>
  <si>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</si>
  <si>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</si>
  <si>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</si>
  <si>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</si>
  <si>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</si>
  <si>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</si>
  <si>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</si>
  <si>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</si>
  <si>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</si>
  <si>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</si>
  <si>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</si>
  <si>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</si>
  <si>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</si>
  <si>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</si>
  <si>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</si>
  <si>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</si>
  <si>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</si>
  <si>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</si>
  <si>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</si>
  <si>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</si>
  <si>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</si>
  <si>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</si>
  <si>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</si>
  <si>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</si>
  <si>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</si>
  <si>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</si>
  <si>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</si>
  <si>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</si>
  <si>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</si>
  <si>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</si>
  <si>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</si>
  <si>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</si>
  <si>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</si>
  <si>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</si>
  <si>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</si>
  <si>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</si>
  <si>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</si>
  <si>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</si>
  <si>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</si>
  <si>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</si>
  <si>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</si>
  <si>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</si>
  <si>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</si>
  <si>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</si>
  <si>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</si>
  <si>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</si>
  <si>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</si>
  <si>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SO01</t>
  </si>
  <si>
    <t>Stavební</t>
  </si>
  <si>
    <t>STA</t>
  </si>
  <si>
    <t>1</t>
  </si>
  <si>
    <t>{d0c360e4-cd00-44af-8496-39166b384e9e}</t>
  </si>
  <si>
    <t>2</t>
  </si>
  <si>
    <t>KRYCÍ LIST SOUPISU PRACÍ</t>
  </si>
  <si>
    <t>Objekt:</t>
  </si>
  <si>
    <t>SO01 - Stavební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</si>
  <si>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</si>
  <si>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</si>
  <si>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</si>
  <si>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</si>
  <si>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</si>
  <si>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</si>
  <si>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</si>
  <si>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</si>
  <si>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</si>
  <si>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712 - Povlakové krytiny</t>
  </si>
  <si>
    <t xml:space="preserve">    762 - Konstrukce tesařské</t>
  </si>
  <si>
    <t xml:space="preserve">    764 - Konstrukce klempířské</t>
  </si>
  <si>
    <t xml:space="preserve">    765 - Krytina skládaná</t>
  </si>
  <si>
    <t>M - Práce a dodávky M</t>
  </si>
  <si>
    <t xml:space="preserve">    21-M - Elektromontáže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</si>
  <si>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</si>
  <si>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</si>
  <si>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</si>
  <si>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</si>
  <si>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</si>
  <si>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</si>
  <si>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</si>
  <si>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</si>
  <si>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</si>
  <si>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</si>
  <si>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</si>
  <si>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</si>
  <si>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</si>
  <si>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</si>
  <si>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</si>
  <si>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</si>
  <si>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</si>
  <si>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</si>
  <si>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</si>
  <si>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</si>
  <si>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941211111</t>
  </si>
  <si>
    <t>Montáž lešení řadového rámového lehkého zatížení do 200 kg/m2 š přes 0,6 do 0,9 m v do 10 m</t>
  </si>
  <si>
    <t>m2</t>
  </si>
  <si>
    <t>4</t>
  </si>
  <si>
    <t>34775185</t>
  </si>
  <si>
    <t>VV</t>
  </si>
  <si>
    <t>345</t>
  </si>
  <si>
    <t>941211211</t>
  </si>
  <si>
    <t>Příplatek k lešení řadovému rámovému lehkému š 0,9 m v přes 10 do 25 m za první a ZKD den použití</t>
  </si>
  <si>
    <t>1557441610</t>
  </si>
  <si>
    <t>345*30</t>
  </si>
  <si>
    <t>3</t>
  </si>
  <si>
    <t>941211811</t>
  </si>
  <si>
    <t>Demontáž lešení řadového rámového lehkého zatížení do 200 kg/m2 š přes 0,6 do 0,9 m v do 10 m</t>
  </si>
  <si>
    <t>-2008125190</t>
  </si>
  <si>
    <t>944121111</t>
  </si>
  <si>
    <t>Montáž ochranného zábradlí dílcového na vnějších stranách objektů odkloněného od svislice do 15°</t>
  </si>
  <si>
    <t>m</t>
  </si>
  <si>
    <t>-1146066910</t>
  </si>
  <si>
    <t>5</t>
  </si>
  <si>
    <t>944121211</t>
  </si>
  <si>
    <t>Příplatek k ochrannému zábradlí dílcovému na vnějších stranách objektů za první a ZKD den použití</t>
  </si>
  <si>
    <t>1782268058</t>
  </si>
  <si>
    <t>46*30</t>
  </si>
  <si>
    <t>6</t>
  </si>
  <si>
    <t>944121811</t>
  </si>
  <si>
    <t>Demontáž ochranného zábradlí dílcového na vnějších stranách objektů odkloněného od svislice do 15°</t>
  </si>
  <si>
    <t>-287535114</t>
  </si>
  <si>
    <t>7</t>
  </si>
  <si>
    <t>944711111</t>
  </si>
  <si>
    <t>Montáž záchytné stříšky š do 1,5 m</t>
  </si>
  <si>
    <t>2135289006</t>
  </si>
  <si>
    <t>8</t>
  </si>
  <si>
    <t>944711211</t>
  </si>
  <si>
    <t>Příplatek k záchytné stříšce š přes do 1,5 m za první a ZKD den použití</t>
  </si>
  <si>
    <t>1705668482</t>
  </si>
  <si>
    <t>2*30</t>
  </si>
  <si>
    <t>944711811</t>
  </si>
  <si>
    <t>Demontáž záchytné stříšky š přes do 1,5 m</t>
  </si>
  <si>
    <t>856881339</t>
  </si>
  <si>
    <t>10</t>
  </si>
  <si>
    <t>949101112</t>
  </si>
  <si>
    <t>Lešení pomocné pro objekty pozemních staveb s lešeňovou podlahou v přes 1,9 do 3,5 m zatížení do 150 kg/m2</t>
  </si>
  <si>
    <t>-425281013</t>
  </si>
  <si>
    <t>11</t>
  </si>
  <si>
    <t>976071115-R</t>
  </si>
  <si>
    <t>Demontáž a zpětná montáž prvků fasády, podhledů a střešní krytiny jinde neuvedených</t>
  </si>
  <si>
    <t>soub</t>
  </si>
  <si>
    <t>-1016178638</t>
  </si>
  <si>
    <t>997</t>
  </si>
  <si>
    <t>Přesun sutě</t>
  </si>
  <si>
    <t>12</t>
  </si>
  <si>
    <t>952902492-R</t>
  </si>
  <si>
    <t>Čištění budov při provádění oprav a udržovacích prací</t>
  </si>
  <si>
    <t>-354439996</t>
  </si>
  <si>
    <t>13</t>
  </si>
  <si>
    <t>952902493-R</t>
  </si>
  <si>
    <t>Poplatek za uložení na skládce odpady vzniklé při realizaci - obaly, prořezy apod</t>
  </si>
  <si>
    <t>t</t>
  </si>
  <si>
    <t>-823114287</t>
  </si>
  <si>
    <t>14</t>
  </si>
  <si>
    <t>997013152</t>
  </si>
  <si>
    <t>Vnitrostaveništní doprava suti a vybouraných hmot pro budovy v přes 6 do 9 m s omezením mechanizace</t>
  </si>
  <si>
    <t>737242396</t>
  </si>
  <si>
    <t>997013311</t>
  </si>
  <si>
    <t>Montáž a demontáž shozu suti v do 10 m</t>
  </si>
  <si>
    <t>-30155349</t>
  </si>
  <si>
    <t>16</t>
  </si>
  <si>
    <t>997013321</t>
  </si>
  <si>
    <t>Příplatek k shozu suti v do 10 m za první a ZKD den použití</t>
  </si>
  <si>
    <t>-385723404</t>
  </si>
  <si>
    <t>7*15</t>
  </si>
  <si>
    <t>17</t>
  </si>
  <si>
    <t>997013501</t>
  </si>
  <si>
    <t>Odvoz suti a vybouraných hmot na skládku nebo meziskládku do 1 km se složením</t>
  </si>
  <si>
    <t>-882877640</t>
  </si>
  <si>
    <t>18</t>
  </si>
  <si>
    <t>997013509</t>
  </si>
  <si>
    <t>Příplatek k odvozu suti a vybouraných hmot na skládku ZKD 1 km přes 1 km</t>
  </si>
  <si>
    <t>825146675</t>
  </si>
  <si>
    <t>5,095*70</t>
  </si>
  <si>
    <t>19</t>
  </si>
  <si>
    <t>997013631</t>
  </si>
  <si>
    <t>Poplatek za uložení na skládce (skládkovné) stavebního odpadu směsného kód odpadu 17 09 04</t>
  </si>
  <si>
    <t>635497287</t>
  </si>
  <si>
    <t>PSV</t>
  </si>
  <si>
    <t>Práce a dodávky PSV</t>
  </si>
  <si>
    <t>712</t>
  </si>
  <si>
    <t>Povlakové krytiny</t>
  </si>
  <si>
    <t>20</t>
  </si>
  <si>
    <t>712491587</t>
  </si>
  <si>
    <t>Provedení povlakové krytiny střech přes 10° do 30° přibití pásů hřebíky</t>
  </si>
  <si>
    <t>1351367116</t>
  </si>
  <si>
    <t>S4</t>
  </si>
  <si>
    <t>168,9+16+16+34,9</t>
  </si>
  <si>
    <t>M</t>
  </si>
  <si>
    <t>55351085</t>
  </si>
  <si>
    <t>pás podkladní pro falcované tašky Al s barevným povrchem</t>
  </si>
  <si>
    <t>32</t>
  </si>
  <si>
    <t>-117678662</t>
  </si>
  <si>
    <t>235,8*1,1 'Přepočtené koeficientem množství</t>
  </si>
  <si>
    <t>22</t>
  </si>
  <si>
    <t>998712102</t>
  </si>
  <si>
    <t>Přesun hmot tonážní tonážní pro krytiny povlakové v objektech v přes 6 do 12 m</t>
  </si>
  <si>
    <t>-573877441</t>
  </si>
  <si>
    <t>762</t>
  </si>
  <si>
    <t>Konstrukce tesařské</t>
  </si>
  <si>
    <t>23</t>
  </si>
  <si>
    <t>762083192-R</t>
  </si>
  <si>
    <t>Impregnace stávajícího krovu a bednění proti dřevokaznému hmyzu a houbám stříkáním třída ohrožení 1 a 2</t>
  </si>
  <si>
    <t>230017168</t>
  </si>
  <si>
    <t>24</t>
  </si>
  <si>
    <t>762083193-R</t>
  </si>
  <si>
    <t>Očištění stávajícího krovu a bednění od prachu a nečistot, kontrola stavu konstrukce krovu</t>
  </si>
  <si>
    <t>586393412</t>
  </si>
  <si>
    <t>25</t>
  </si>
  <si>
    <t>762341210</t>
  </si>
  <si>
    <t>Montáž bednění střech rovných a šikmých sklonu do 60° z hrubých prken na sraz tl do 32 mm</t>
  </si>
  <si>
    <t>-596306748</t>
  </si>
  <si>
    <t xml:space="preserve">oprava okapové hrany, ztužení střešní latí </t>
  </si>
  <si>
    <t>25,3*0,3</t>
  </si>
  <si>
    <t>S4 - bednění v ploše</t>
  </si>
  <si>
    <t>Součet</t>
  </si>
  <si>
    <t>26</t>
  </si>
  <si>
    <t>60515111</t>
  </si>
  <si>
    <t>řezivo jehličnaté boční prkno 20-30mm</t>
  </si>
  <si>
    <t>m3</t>
  </si>
  <si>
    <t>-9469433</t>
  </si>
  <si>
    <t>243,39*0,024</t>
  </si>
  <si>
    <t>5,841*1,05 'Přepočtené koeficientem množství</t>
  </si>
  <si>
    <t>27</t>
  </si>
  <si>
    <t>60514103</t>
  </si>
  <si>
    <t>řezivo jehličnaté lať 30x50mm</t>
  </si>
  <si>
    <t>199037342</t>
  </si>
  <si>
    <t>25,3*0,05*0,03</t>
  </si>
  <si>
    <t>0,038*1,1 'Přepočtené koeficientem množství</t>
  </si>
  <si>
    <t>28</t>
  </si>
  <si>
    <t>762341610</t>
  </si>
  <si>
    <t>Montáž bednění štítových okapových říms z hrubých prken tl do 32 mm</t>
  </si>
  <si>
    <t>1376034923</t>
  </si>
  <si>
    <t>S4 - úžlabí</t>
  </si>
  <si>
    <t>(7,9*2)*0,2</t>
  </si>
  <si>
    <t xml:space="preserve">S4 - závětrnná lišta </t>
  </si>
  <si>
    <t>(5,8+5,8+8,9+23,56+5,89+0,37+2,6)*0,2</t>
  </si>
  <si>
    <t>S4 - okapová hrana</t>
  </si>
  <si>
    <t>8,4*0,2</t>
  </si>
  <si>
    <t>(8,4+8,5)*0,2</t>
  </si>
  <si>
    <t>29</t>
  </si>
  <si>
    <t>270913995</t>
  </si>
  <si>
    <t>18,804*0,024</t>
  </si>
  <si>
    <t>0,451*1,02 'Přepočtené koeficientem množství</t>
  </si>
  <si>
    <t>30</t>
  </si>
  <si>
    <t>762341811</t>
  </si>
  <si>
    <t>Demontáž bednění střech z prken</t>
  </si>
  <si>
    <t>-535886130</t>
  </si>
  <si>
    <t>demontáž okapové hrany</t>
  </si>
  <si>
    <t>74,6*0,3</t>
  </si>
  <si>
    <t>31</t>
  </si>
  <si>
    <t>762342511</t>
  </si>
  <si>
    <t>Montáž kontralatí na podklad bez tepelné izolace</t>
  </si>
  <si>
    <t>-213670717</t>
  </si>
  <si>
    <t>424</t>
  </si>
  <si>
    <t>60514114</t>
  </si>
  <si>
    <t>řezivo jehličnaté lať impregnovaná dl 4 m</t>
  </si>
  <si>
    <t>-224241459</t>
  </si>
  <si>
    <t>424*0,04*0,06</t>
  </si>
  <si>
    <t>1,018*1,05 'Přepočtené koeficientem množství</t>
  </si>
  <si>
    <t>33</t>
  </si>
  <si>
    <t>762395000</t>
  </si>
  <si>
    <t>Spojovací prostředky krovů, bednění, laťování, nadstřešních konstrukcí</t>
  </si>
  <si>
    <t>1900747218</t>
  </si>
  <si>
    <t>6,133</t>
  </si>
  <si>
    <t>0,042</t>
  </si>
  <si>
    <t>0,46</t>
  </si>
  <si>
    <t>1,069</t>
  </si>
  <si>
    <t>34</t>
  </si>
  <si>
    <t>998762102</t>
  </si>
  <si>
    <t>Přesun hmot tonážní pro kce tesařské v objektech v přes 6 do 12 m</t>
  </si>
  <si>
    <t>-1624018570</t>
  </si>
  <si>
    <t>764</t>
  </si>
  <si>
    <t>Konstrukce klempířské</t>
  </si>
  <si>
    <t>35</t>
  </si>
  <si>
    <t>764001891</t>
  </si>
  <si>
    <t>Demontáž úžlabí do suti</t>
  </si>
  <si>
    <t>-1440281883</t>
  </si>
  <si>
    <t>7,9*2</t>
  </si>
  <si>
    <t>36</t>
  </si>
  <si>
    <t>764002801</t>
  </si>
  <si>
    <t>Demontáž závětrné lišty do suti</t>
  </si>
  <si>
    <t>-316484520</t>
  </si>
  <si>
    <t>5,8+5,8+8,9+23,56+5,89+0,37+2,6</t>
  </si>
  <si>
    <t>37</t>
  </si>
  <si>
    <t>764002812</t>
  </si>
  <si>
    <t>Demontáž okapového plechu do suti v krytině skládané</t>
  </si>
  <si>
    <t>-552368061</t>
  </si>
  <si>
    <t>8,4</t>
  </si>
  <si>
    <t>8,4+8,5</t>
  </si>
  <si>
    <t>38</t>
  </si>
  <si>
    <t>764003801</t>
  </si>
  <si>
    <t>Demontáž lemování trub, konzol, držáků, ventilačních nástavců a jiných kusových prvků do suti</t>
  </si>
  <si>
    <t>kus</t>
  </si>
  <si>
    <t>2022914765</t>
  </si>
  <si>
    <t>39</t>
  </si>
  <si>
    <t>764004801</t>
  </si>
  <si>
    <t>Demontáž podokapního žlabu do suti</t>
  </si>
  <si>
    <t>-2127120448</t>
  </si>
  <si>
    <t>40</t>
  </si>
  <si>
    <t>764004861</t>
  </si>
  <si>
    <t>Demontáž svodu do suti</t>
  </si>
  <si>
    <t>2024172690</t>
  </si>
  <si>
    <t>7*3</t>
  </si>
  <si>
    <t>41</t>
  </si>
  <si>
    <t>764021403</t>
  </si>
  <si>
    <t>Podkladní plech z Al plechu rš 250 mm</t>
  </si>
  <si>
    <t>-2101301532</t>
  </si>
  <si>
    <t>42</t>
  </si>
  <si>
    <t>764121411</t>
  </si>
  <si>
    <t>Krytina střechy rovné drážkováním ze svitků z Al plechu rš 670 mm sklonu do 30°</t>
  </si>
  <si>
    <t>-103760488</t>
  </si>
  <si>
    <t>43</t>
  </si>
  <si>
    <t>764221406</t>
  </si>
  <si>
    <t>Oplechování větraného hřebene s větrací mřížkou z Al plechu rš 500 mm</t>
  </si>
  <si>
    <t>-150992699</t>
  </si>
  <si>
    <t>S5</t>
  </si>
  <si>
    <t>9,6</t>
  </si>
  <si>
    <t>44</t>
  </si>
  <si>
    <t>764221436</t>
  </si>
  <si>
    <t>Oplechování větraného nároží s větrací mřížkou z Al plechu rš 500 mm</t>
  </si>
  <si>
    <t>1195615002</t>
  </si>
  <si>
    <t>5,6+12,11</t>
  </si>
  <si>
    <t>45</t>
  </si>
  <si>
    <t>764221466</t>
  </si>
  <si>
    <t>Oplechování úžlabí z Al plechu rš 500 mm</t>
  </si>
  <si>
    <t>2046161872</t>
  </si>
  <si>
    <t>46</t>
  </si>
  <si>
    <t>764221476</t>
  </si>
  <si>
    <t>Příplatek za provedení úžlabí z Al plechu v plechové krytině</t>
  </si>
  <si>
    <t>881271573</t>
  </si>
  <si>
    <t>47</t>
  </si>
  <si>
    <t>764222403</t>
  </si>
  <si>
    <t>Oplechování štítu závětrnou lištou z Al plechu rš 250 mm</t>
  </si>
  <si>
    <t>-2074930306</t>
  </si>
  <si>
    <t>48</t>
  </si>
  <si>
    <t>764222434</t>
  </si>
  <si>
    <t>Oplechování rovné okapové hrany z Al plechu rš 330 mm</t>
  </si>
  <si>
    <t>-198786456</t>
  </si>
  <si>
    <t>49</t>
  </si>
  <si>
    <t>764222439-R</t>
  </si>
  <si>
    <t>Oplechování rovné okapové hrany z Al plechu s větrací mřížkou</t>
  </si>
  <si>
    <t>1326503718</t>
  </si>
  <si>
    <t>50</t>
  </si>
  <si>
    <t>764222440-R</t>
  </si>
  <si>
    <t>Oplechování rovné svislé hrany podhledu, krycí maska z Al plechu rš 440 mm</t>
  </si>
  <si>
    <t>796455003</t>
  </si>
  <si>
    <t>52,92+25,3</t>
  </si>
  <si>
    <t>51</t>
  </si>
  <si>
    <t>764222441-R</t>
  </si>
  <si>
    <t>Příplatek za zajištění odvětrávání jednotlivých střešních plášťů, doplnění prvků odvětrání apod.</t>
  </si>
  <si>
    <t>-832335232</t>
  </si>
  <si>
    <t>52</t>
  </si>
  <si>
    <t>764223491-R</t>
  </si>
  <si>
    <t>Sněhová zábrana mříž 2000mm komplet (držák sněhové zábrany, mříž, spojky apod)</t>
  </si>
  <si>
    <t>-1604942278</t>
  </si>
  <si>
    <t>53</t>
  </si>
  <si>
    <t>764326423</t>
  </si>
  <si>
    <t>Lemování ventilačních nástavců z Al plechu na skládané krytině D přes 100 do 150 mm</t>
  </si>
  <si>
    <t>547366491</t>
  </si>
  <si>
    <t>54</t>
  </si>
  <si>
    <t>764518691-R</t>
  </si>
  <si>
    <t>Úprava napojení svodu kruhového do stávajícího lapače střešních splavenin</t>
  </si>
  <si>
    <t>-627860870</t>
  </si>
  <si>
    <t>55</t>
  </si>
  <si>
    <t>764521404</t>
  </si>
  <si>
    <t>Žlab podokapní půlkruhový z Al plechu rš 330 mm</t>
  </si>
  <si>
    <t>115504847</t>
  </si>
  <si>
    <t>56</t>
  </si>
  <si>
    <t>764521424</t>
  </si>
  <si>
    <t>Roh nebo kout půlkruhového podokapního žlabu z Al plechu rš 330 mm</t>
  </si>
  <si>
    <t>-561142615</t>
  </si>
  <si>
    <t>57</t>
  </si>
  <si>
    <t>764521444</t>
  </si>
  <si>
    <t>Kotlík oválný (trychtýřový) pro podokapní žlaby z Al plechu 330/100 mm</t>
  </si>
  <si>
    <t>2041705295</t>
  </si>
  <si>
    <t>58</t>
  </si>
  <si>
    <t>764528422</t>
  </si>
  <si>
    <t>Svody kruhové včetně objímek, kolen, odskoků z Al plechu průměru 100 mm</t>
  </si>
  <si>
    <t>2016320868</t>
  </si>
  <si>
    <t>59</t>
  </si>
  <si>
    <t>998764102</t>
  </si>
  <si>
    <t>Přesun hmot tonážní pro konstrukce klempířské v objektech v přes 6 do 12 m</t>
  </si>
  <si>
    <t>-1772796321</t>
  </si>
  <si>
    <t>765</t>
  </si>
  <si>
    <t>Krytina skládaná</t>
  </si>
  <si>
    <t>60</t>
  </si>
  <si>
    <t>765131801</t>
  </si>
  <si>
    <t>Demontáž vláknocementové skládané krytiny sklonu do 30° do suti</t>
  </si>
  <si>
    <t>-934272855</t>
  </si>
  <si>
    <t>61</t>
  </si>
  <si>
    <t>765131821</t>
  </si>
  <si>
    <t>Demontáž hřebene nebo nároží z hřebenáčů vláknocementové skládané krytiny sklonu do 30° do suti</t>
  </si>
  <si>
    <t>-283554524</t>
  </si>
  <si>
    <t>62</t>
  </si>
  <si>
    <t>765191023</t>
  </si>
  <si>
    <t>Montáž pojistné hydroizolační nebo parotěsné kladené ve sklonu přes 20° s lepenými spoji na bednění</t>
  </si>
  <si>
    <t>-1709401578</t>
  </si>
  <si>
    <t>63</t>
  </si>
  <si>
    <t>28329037</t>
  </si>
  <si>
    <t>fólie kontaktní difuzně propustná pro doplňkovou hydroizolační vrstvu, čtyřvrstvá mikroporézní PP 210g/m2</t>
  </si>
  <si>
    <t>-363359384</t>
  </si>
  <si>
    <t>64</t>
  </si>
  <si>
    <t>765191031</t>
  </si>
  <si>
    <t>Lepení těsnících pásků pod kontralatě</t>
  </si>
  <si>
    <t>2004615032</t>
  </si>
  <si>
    <t>65</t>
  </si>
  <si>
    <t>28329303</t>
  </si>
  <si>
    <t>páska těsnící jednostranně lepící butylkaučuková pod kontralatě š 50mm</t>
  </si>
  <si>
    <t>-240367721</t>
  </si>
  <si>
    <t>424*1,1 'Přepočtené koeficientem množství</t>
  </si>
  <si>
    <t>66</t>
  </si>
  <si>
    <t>765191901</t>
  </si>
  <si>
    <t>Demontáž pojistné hydroizolační fólie kladené ve sklonu do 30°</t>
  </si>
  <si>
    <t>-1193588553</t>
  </si>
  <si>
    <t>67</t>
  </si>
  <si>
    <t>998765102</t>
  </si>
  <si>
    <t>Přesun hmot tonážní pro krytiny skládané v objektech v přes 6 do 12 m</t>
  </si>
  <si>
    <t>-718590447</t>
  </si>
  <si>
    <t>Práce a dodávky M</t>
  </si>
  <si>
    <t>21-M</t>
  </si>
  <si>
    <t>Elektromontáže</t>
  </si>
  <si>
    <t>68</t>
  </si>
  <si>
    <t>210293008-R</t>
  </si>
  <si>
    <t xml:space="preserve">Demontáž a zpětná montáž hromosvodu střechy a stěn, nové kotvení, předpoklad výměny vedení z 80%,  revize </t>
  </si>
  <si>
    <t>-925245405</t>
  </si>
  <si>
    <t>VRN</t>
  </si>
  <si>
    <t>Vedlejší rozpočtové náklady</t>
  </si>
  <si>
    <t>69</t>
  </si>
  <si>
    <t>045002029-R</t>
  </si>
  <si>
    <t>Vedlejší rozpočtové náklady, zařízení staveniště, náklady spojené s požadavky koorinátora BOZP, zabezpečení vedení elektroinstalace při stavbě lešení, zajištění staveniště při provozu objektu, doprava apod.</t>
  </si>
  <si>
    <t>1024</t>
  </si>
  <si>
    <t>213357583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</si>
</sst>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80008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pro-rozpocty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26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27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28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29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29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27</v>
      </c>
      <c r="AL14" s="22"/>
      <c r="AM14" s="22"/>
      <c r="AN14" s="34" t="s">
        <v>29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30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27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32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33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27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32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34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35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36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37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38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39</v>
      </c>
      <c r="E29" s="47"/>
      <c r="F29" s="32" t="s">
        <v>40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41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42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43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44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45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46</v>
      </c>
      <c r="U35" s="54"/>
      <c r="V35" s="54"/>
      <c r="W35" s="54"/>
      <c r="X35" s="56" t="s">
        <v>47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48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49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50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51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50</v>
      </c>
      <c r="AI60" s="42"/>
      <c r="AJ60" s="42"/>
      <c r="AK60" s="42"/>
      <c r="AL60" s="42"/>
      <c r="AM60" s="64" t="s">
        <v>51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52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53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50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51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50</v>
      </c>
      <c r="AI75" s="42"/>
      <c r="AJ75" s="42"/>
      <c r="AK75" s="42"/>
      <c r="AL75" s="42"/>
      <c r="AM75" s="64" t="s">
        <v>51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54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290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Rekonstrukce střechy Dům s pečovatelskou službou Bělá pod Bezdězem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Tyršova 385 Bělá pod Bezdězem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28. 3. 2022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>Město Bělá pod Bezdězem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30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55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28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33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56</v>
      </c>
      <c r="D92" s="94"/>
      <c r="E92" s="94"/>
      <c r="F92" s="94"/>
      <c r="G92" s="94"/>
      <c r="H92" s="95"/>
      <c r="I92" s="96" t="s">
        <v>57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58</v>
      </c>
      <c r="AH92" s="94"/>
      <c r="AI92" s="94"/>
      <c r="AJ92" s="94"/>
      <c r="AK92" s="94"/>
      <c r="AL92" s="94"/>
      <c r="AM92" s="94"/>
      <c r="AN92" s="96" t="s">
        <v>59</v>
      </c>
      <c r="AO92" s="94"/>
      <c r="AP92" s="98"/>
      <c r="AQ92" s="99" t="s">
        <v>60</v>
      </c>
      <c r="AR92" s="44"/>
      <c r="AS92" s="100" t="s">
        <v>61</v>
      </c>
      <c r="AT92" s="101" t="s">
        <v>62</v>
      </c>
      <c r="AU92" s="101" t="s">
        <v>63</v>
      </c>
      <c r="AV92" s="101" t="s">
        <v>64</v>
      </c>
      <c r="AW92" s="101" t="s">
        <v>65</v>
      </c>
      <c r="AX92" s="101" t="s">
        <v>66</v>
      </c>
      <c r="AY92" s="101" t="s">
        <v>67</v>
      </c>
      <c r="AZ92" s="101" t="s">
        <v>68</v>
      </c>
      <c r="BA92" s="101" t="s">
        <v>69</v>
      </c>
      <c r="BB92" s="101" t="s">
        <v>70</v>
      </c>
      <c r="BC92" s="101" t="s">
        <v>71</v>
      </c>
      <c r="BD92" s="102" t="s">
        <v>72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73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74</v>
      </c>
      <c r="BT94" s="117" t="s">
        <v>75</v>
      </c>
      <c r="BU94" s="118" t="s">
        <v>76</v>
      </c>
      <c r="BV94" s="117" t="s">
        <v>77</v>
      </c>
      <c r="BW94" s="117" t="s">
        <v>5</v>
      </c>
      <c r="BX94" s="117" t="s">
        <v>78</v>
      </c>
      <c r="CL94" s="117" t="s">
        <v>1</v>
      </c>
    </row>
    <row r="95" s="7" customFormat="1" ht="16.5" customHeight="1">
      <c r="A95" s="119" t="s">
        <v>79</v>
      </c>
      <c r="B95" s="120"/>
      <c r="C95" s="121"/>
      <c r="D95" s="122" t="s">
        <v>80</v>
      </c>
      <c r="E95" s="122"/>
      <c r="F95" s="122"/>
      <c r="G95" s="122"/>
      <c r="H95" s="122"/>
      <c r="I95" s="123"/>
      <c r="J95" s="122" t="s">
        <v>81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'SO01 - Stavební'!J30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82</v>
      </c>
      <c r="AR95" s="126"/>
      <c r="AS95" s="127">
        <v>0</v>
      </c>
      <c r="AT95" s="128">
        <f>ROUND(SUM(AV95:AW95),2)</f>
        <v>0</v>
      </c>
      <c r="AU95" s="129">
        <f>'SO01 - Stavební'!P127</f>
        <v>0</v>
      </c>
      <c r="AV95" s="128">
        <f>'SO01 - Stavební'!J33</f>
        <v>0</v>
      </c>
      <c r="AW95" s="128">
        <f>'SO01 - Stavební'!J34</f>
        <v>0</v>
      </c>
      <c r="AX95" s="128">
        <f>'SO01 - Stavební'!J35</f>
        <v>0</v>
      </c>
      <c r="AY95" s="128">
        <f>'SO01 - Stavební'!J36</f>
        <v>0</v>
      </c>
      <c r="AZ95" s="128">
        <f>'SO01 - Stavební'!F33</f>
        <v>0</v>
      </c>
      <c r="BA95" s="128">
        <f>'SO01 - Stavební'!F34</f>
        <v>0</v>
      </c>
      <c r="BB95" s="128">
        <f>'SO01 - Stavební'!F35</f>
        <v>0</v>
      </c>
      <c r="BC95" s="128">
        <f>'SO01 - Stavební'!F36</f>
        <v>0</v>
      </c>
      <c r="BD95" s="130">
        <f>'SO01 - Stavební'!F37</f>
        <v>0</v>
      </c>
      <c r="BE95" s="7"/>
      <c r="BT95" s="131" t="s">
        <v>83</v>
      </c>
      <c r="BV95" s="131" t="s">
        <v>77</v>
      </c>
      <c r="BW95" s="131" t="s">
        <v>84</v>
      </c>
      <c r="BX95" s="131" t="s">
        <v>5</v>
      </c>
      <c r="CL95" s="131" t="s">
        <v>1</v>
      </c>
      <c r="CM95" s="131" t="s">
        <v>85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NmEVFWxmitHLwXq8+e6UWfNYpFw5KZw1YQcRV8I885VzQzrwYdcsPo5vCN/fwZTqUk9TYhiosyCCx6v9FYI5vA==" hashValue="heosl//BWtI+kDWedBO7QmwcfRoAi9SwM7rcgNvgmCKzleQ7kuOvqlEiz9h//7pkzXtKp3BN0zPoFbuFRAlX5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SO01 - Stavební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84</v>
      </c>
    </row>
    <row r="3" hidden="1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85</v>
      </c>
    </row>
    <row r="4" hidden="1" s="1" customFormat="1" ht="24.96" customHeight="1">
      <c r="B4" s="20"/>
      <c r="D4" s="134" t="s">
        <v>86</v>
      </c>
      <c r="L4" s="20"/>
      <c r="M4" s="135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36" t="s">
        <v>16</v>
      </c>
      <c r="L6" s="20"/>
    </row>
    <row r="7" hidden="1" s="1" customFormat="1" ht="26.25" customHeight="1">
      <c r="B7" s="20"/>
      <c r="E7" s="137" t="str">
        <f>'Rekapitulace stavby'!K6</f>
        <v>Rekonstrukce střechy Dům s pečovatelskou službou Bělá pod Bezdězem</v>
      </c>
      <c r="F7" s="136"/>
      <c r="G7" s="136"/>
      <c r="H7" s="136"/>
      <c r="L7" s="20"/>
    </row>
    <row r="8" hidden="1" s="2" customFormat="1" ht="12" customHeight="1">
      <c r="A8" s="38"/>
      <c r="B8" s="44"/>
      <c r="C8" s="38"/>
      <c r="D8" s="136" t="s">
        <v>87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38" t="s">
        <v>88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28. 3. 2022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">
        <v>1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39" t="s">
        <v>26</v>
      </c>
      <c r="F15" s="38"/>
      <c r="G15" s="38"/>
      <c r="H15" s="38"/>
      <c r="I15" s="136" t="s">
        <v>27</v>
      </c>
      <c r="J15" s="139" t="s">
        <v>1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36" t="s">
        <v>28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27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36" t="s">
        <v>30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27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36" t="s">
        <v>33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27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36" t="s">
        <v>34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46" t="s">
        <v>35</v>
      </c>
      <c r="E30" s="38"/>
      <c r="F30" s="38"/>
      <c r="G30" s="38"/>
      <c r="H30" s="38"/>
      <c r="I30" s="38"/>
      <c r="J30" s="147">
        <f>ROUND(J127,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48" t="s">
        <v>37</v>
      </c>
      <c r="G32" s="38"/>
      <c r="H32" s="38"/>
      <c r="I32" s="148" t="s">
        <v>36</v>
      </c>
      <c r="J32" s="148" t="s">
        <v>38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49" t="s">
        <v>39</v>
      </c>
      <c r="E33" s="136" t="s">
        <v>40</v>
      </c>
      <c r="F33" s="150">
        <f>ROUND((SUM(BE127:BE301)),  2)</f>
        <v>0</v>
      </c>
      <c r="G33" s="38"/>
      <c r="H33" s="38"/>
      <c r="I33" s="151">
        <v>0.20999999999999999</v>
      </c>
      <c r="J33" s="150">
        <f>ROUND(((SUM(BE127:BE301))*I33),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36" t="s">
        <v>41</v>
      </c>
      <c r="F34" s="150">
        <f>ROUND((SUM(BF127:BF301)),  2)</f>
        <v>0</v>
      </c>
      <c r="G34" s="38"/>
      <c r="H34" s="38"/>
      <c r="I34" s="151">
        <v>0.14999999999999999</v>
      </c>
      <c r="J34" s="150">
        <f>ROUND(((SUM(BF127:BF301))*I34),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42</v>
      </c>
      <c r="F35" s="150">
        <f>ROUND((SUM(BG127:BG301)),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43</v>
      </c>
      <c r="F36" s="150">
        <f>ROUND((SUM(BH127:BH301)),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44</v>
      </c>
      <c r="F37" s="150">
        <f>ROUND((SUM(BI127:BI301)),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2"/>
      <c r="D39" s="153" t="s">
        <v>45</v>
      </c>
      <c r="E39" s="154"/>
      <c r="F39" s="154"/>
      <c r="G39" s="155" t="s">
        <v>46</v>
      </c>
      <c r="H39" s="156" t="s">
        <v>47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59" t="s">
        <v>48</v>
      </c>
      <c r="E50" s="160"/>
      <c r="F50" s="160"/>
      <c r="G50" s="159" t="s">
        <v>49</v>
      </c>
      <c r="H50" s="160"/>
      <c r="I50" s="160"/>
      <c r="J50" s="160"/>
      <c r="K50" s="160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1" t="s">
        <v>50</v>
      </c>
      <c r="E61" s="162"/>
      <c r="F61" s="163" t="s">
        <v>51</v>
      </c>
      <c r="G61" s="161" t="s">
        <v>50</v>
      </c>
      <c r="H61" s="162"/>
      <c r="I61" s="162"/>
      <c r="J61" s="164" t="s">
        <v>51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59" t="s">
        <v>52</v>
      </c>
      <c r="E65" s="165"/>
      <c r="F65" s="165"/>
      <c r="G65" s="159" t="s">
        <v>53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1" t="s">
        <v>50</v>
      </c>
      <c r="E76" s="162"/>
      <c r="F76" s="163" t="s">
        <v>51</v>
      </c>
      <c r="G76" s="161" t="s">
        <v>50</v>
      </c>
      <c r="H76" s="162"/>
      <c r="I76" s="162"/>
      <c r="J76" s="164" t="s">
        <v>51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89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26.25" customHeight="1">
      <c r="A85" s="38"/>
      <c r="B85" s="39"/>
      <c r="C85" s="40"/>
      <c r="D85" s="40"/>
      <c r="E85" s="170" t="str">
        <f>E7</f>
        <v>Rekonstrukce střechy Dům s pečovatelskou službou Bělá pod Bezdězem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87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SO01 - Stavební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Tyršova 385 Bělá pod Bezdězem</v>
      </c>
      <c r="G89" s="40"/>
      <c r="H89" s="40"/>
      <c r="I89" s="32" t="s">
        <v>22</v>
      </c>
      <c r="J89" s="79" t="str">
        <f>IF(J12="","",J12)</f>
        <v>28. 3. 2022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>Město Bělá pod Bezdězem</v>
      </c>
      <c r="G91" s="40"/>
      <c r="H91" s="40"/>
      <c r="I91" s="32" t="s">
        <v>30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28</v>
      </c>
      <c r="D92" s="40"/>
      <c r="E92" s="40"/>
      <c r="F92" s="27" t="str">
        <f>IF(E18="","",E18)</f>
        <v>Vyplň údaj</v>
      </c>
      <c r="G92" s="40"/>
      <c r="H92" s="40"/>
      <c r="I92" s="32" t="s">
        <v>33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90</v>
      </c>
      <c r="D94" s="172"/>
      <c r="E94" s="172"/>
      <c r="F94" s="172"/>
      <c r="G94" s="172"/>
      <c r="H94" s="172"/>
      <c r="I94" s="172"/>
      <c r="J94" s="173" t="s">
        <v>91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92</v>
      </c>
      <c r="D96" s="40"/>
      <c r="E96" s="40"/>
      <c r="F96" s="40"/>
      <c r="G96" s="40"/>
      <c r="H96" s="40"/>
      <c r="I96" s="40"/>
      <c r="J96" s="110">
        <f>J127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93</v>
      </c>
    </row>
    <row r="97" s="9" customFormat="1" ht="24.96" customHeight="1">
      <c r="A97" s="9"/>
      <c r="B97" s="175"/>
      <c r="C97" s="176"/>
      <c r="D97" s="177" t="s">
        <v>94</v>
      </c>
      <c r="E97" s="178"/>
      <c r="F97" s="178"/>
      <c r="G97" s="178"/>
      <c r="H97" s="178"/>
      <c r="I97" s="178"/>
      <c r="J97" s="179">
        <f>J128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95</v>
      </c>
      <c r="E98" s="184"/>
      <c r="F98" s="184"/>
      <c r="G98" s="184"/>
      <c r="H98" s="184"/>
      <c r="I98" s="184"/>
      <c r="J98" s="185">
        <f>J129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96</v>
      </c>
      <c r="E99" s="184"/>
      <c r="F99" s="184"/>
      <c r="G99" s="184"/>
      <c r="H99" s="184"/>
      <c r="I99" s="184"/>
      <c r="J99" s="185">
        <f>J146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75"/>
      <c r="C100" s="176"/>
      <c r="D100" s="177" t="s">
        <v>97</v>
      </c>
      <c r="E100" s="178"/>
      <c r="F100" s="178"/>
      <c r="G100" s="178"/>
      <c r="H100" s="178"/>
      <c r="I100" s="178"/>
      <c r="J100" s="179">
        <f>J157</f>
        <v>0</v>
      </c>
      <c r="K100" s="176"/>
      <c r="L100" s="180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10" customFormat="1" ht="19.92" customHeight="1">
      <c r="A101" s="10"/>
      <c r="B101" s="181"/>
      <c r="C101" s="182"/>
      <c r="D101" s="183" t="s">
        <v>98</v>
      </c>
      <c r="E101" s="184"/>
      <c r="F101" s="184"/>
      <c r="G101" s="184"/>
      <c r="H101" s="184"/>
      <c r="I101" s="184"/>
      <c r="J101" s="185">
        <f>J158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99</v>
      </c>
      <c r="E102" s="184"/>
      <c r="F102" s="184"/>
      <c r="G102" s="184"/>
      <c r="H102" s="184"/>
      <c r="I102" s="184"/>
      <c r="J102" s="185">
        <f>J165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1"/>
      <c r="C103" s="182"/>
      <c r="D103" s="183" t="s">
        <v>100</v>
      </c>
      <c r="E103" s="184"/>
      <c r="F103" s="184"/>
      <c r="G103" s="184"/>
      <c r="H103" s="184"/>
      <c r="I103" s="184"/>
      <c r="J103" s="185">
        <f>J207</f>
        <v>0</v>
      </c>
      <c r="K103" s="182"/>
      <c r="L103" s="186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1"/>
      <c r="C104" s="182"/>
      <c r="D104" s="183" t="s">
        <v>101</v>
      </c>
      <c r="E104" s="184"/>
      <c r="F104" s="184"/>
      <c r="G104" s="184"/>
      <c r="H104" s="184"/>
      <c r="I104" s="184"/>
      <c r="J104" s="185">
        <f>J277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75"/>
      <c r="C105" s="176"/>
      <c r="D105" s="177" t="s">
        <v>102</v>
      </c>
      <c r="E105" s="178"/>
      <c r="F105" s="178"/>
      <c r="G105" s="178"/>
      <c r="H105" s="178"/>
      <c r="I105" s="178"/>
      <c r="J105" s="179">
        <f>J297</f>
        <v>0</v>
      </c>
      <c r="K105" s="176"/>
      <c r="L105" s="180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1"/>
      <c r="C106" s="182"/>
      <c r="D106" s="183" t="s">
        <v>103</v>
      </c>
      <c r="E106" s="184"/>
      <c r="F106" s="184"/>
      <c r="G106" s="184"/>
      <c r="H106" s="184"/>
      <c r="I106" s="184"/>
      <c r="J106" s="185">
        <f>J298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9" customFormat="1" ht="24.96" customHeight="1">
      <c r="A107" s="9"/>
      <c r="B107" s="175"/>
      <c r="C107" s="176"/>
      <c r="D107" s="177" t="s">
        <v>104</v>
      </c>
      <c r="E107" s="178"/>
      <c r="F107" s="178"/>
      <c r="G107" s="178"/>
      <c r="H107" s="178"/>
      <c r="I107" s="178"/>
      <c r="J107" s="179">
        <f>J300</f>
        <v>0</v>
      </c>
      <c r="K107" s="176"/>
      <c r="L107" s="180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</row>
    <row r="108" s="2" customFormat="1" ht="21.84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66"/>
      <c r="C109" s="67"/>
      <c r="D109" s="67"/>
      <c r="E109" s="67"/>
      <c r="F109" s="67"/>
      <c r="G109" s="67"/>
      <c r="H109" s="67"/>
      <c r="I109" s="67"/>
      <c r="J109" s="67"/>
      <c r="K109" s="67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3" s="2" customFormat="1" ht="6.96" customHeight="1">
      <c r="A113" s="38"/>
      <c r="B113" s="68"/>
      <c r="C113" s="69"/>
      <c r="D113" s="69"/>
      <c r="E113" s="69"/>
      <c r="F113" s="69"/>
      <c r="G113" s="69"/>
      <c r="H113" s="69"/>
      <c r="I113" s="69"/>
      <c r="J113" s="69"/>
      <c r="K113" s="69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24.96" customHeight="1">
      <c r="A114" s="38"/>
      <c r="B114" s="39"/>
      <c r="C114" s="23" t="s">
        <v>105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2" customHeight="1">
      <c r="A116" s="38"/>
      <c r="B116" s="39"/>
      <c r="C116" s="32" t="s">
        <v>16</v>
      </c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26.25" customHeight="1">
      <c r="A117" s="38"/>
      <c r="B117" s="39"/>
      <c r="C117" s="40"/>
      <c r="D117" s="40"/>
      <c r="E117" s="170" t="str">
        <f>E7</f>
        <v>Rekonstrukce střechy Dům s pečovatelskou službou Bělá pod Bezdězem</v>
      </c>
      <c r="F117" s="32"/>
      <c r="G117" s="32"/>
      <c r="H117" s="32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2" customHeight="1">
      <c r="A118" s="38"/>
      <c r="B118" s="39"/>
      <c r="C118" s="32" t="s">
        <v>87</v>
      </c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6.5" customHeight="1">
      <c r="A119" s="38"/>
      <c r="B119" s="39"/>
      <c r="C119" s="40"/>
      <c r="D119" s="40"/>
      <c r="E119" s="76" t="str">
        <f>E9</f>
        <v>SO01 - Stavební</v>
      </c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6.96" customHeight="1">
      <c r="A120" s="38"/>
      <c r="B120" s="39"/>
      <c r="C120" s="40"/>
      <c r="D120" s="40"/>
      <c r="E120" s="40"/>
      <c r="F120" s="40"/>
      <c r="G120" s="40"/>
      <c r="H120" s="40"/>
      <c r="I120" s="40"/>
      <c r="J120" s="40"/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2" customHeight="1">
      <c r="A121" s="38"/>
      <c r="B121" s="39"/>
      <c r="C121" s="32" t="s">
        <v>20</v>
      </c>
      <c r="D121" s="40"/>
      <c r="E121" s="40"/>
      <c r="F121" s="27" t="str">
        <f>F12</f>
        <v>Tyršova 385 Bělá pod Bezdězem</v>
      </c>
      <c r="G121" s="40"/>
      <c r="H121" s="40"/>
      <c r="I121" s="32" t="s">
        <v>22</v>
      </c>
      <c r="J121" s="79" t="str">
        <f>IF(J12="","",J12)</f>
        <v>28. 3. 2022</v>
      </c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2" customFormat="1" ht="6.96" customHeight="1">
      <c r="A122" s="38"/>
      <c r="B122" s="39"/>
      <c r="C122" s="40"/>
      <c r="D122" s="40"/>
      <c r="E122" s="40"/>
      <c r="F122" s="40"/>
      <c r="G122" s="40"/>
      <c r="H122" s="40"/>
      <c r="I122" s="40"/>
      <c r="J122" s="40"/>
      <c r="K122" s="40"/>
      <c r="L122" s="63"/>
      <c r="S122" s="38"/>
      <c r="T122" s="38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</row>
    <row r="123" s="2" customFormat="1" ht="15.15" customHeight="1">
      <c r="A123" s="38"/>
      <c r="B123" s="39"/>
      <c r="C123" s="32" t="s">
        <v>24</v>
      </c>
      <c r="D123" s="40"/>
      <c r="E123" s="40"/>
      <c r="F123" s="27" t="str">
        <f>E15</f>
        <v>Město Bělá pod Bezdězem</v>
      </c>
      <c r="G123" s="40"/>
      <c r="H123" s="40"/>
      <c r="I123" s="32" t="s">
        <v>30</v>
      </c>
      <c r="J123" s="36" t="str">
        <f>E21</f>
        <v xml:space="preserve"> </v>
      </c>
      <c r="K123" s="40"/>
      <c r="L123" s="63"/>
      <c r="S123" s="38"/>
      <c r="T123" s="38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</row>
    <row r="124" s="2" customFormat="1" ht="15.15" customHeight="1">
      <c r="A124" s="38"/>
      <c r="B124" s="39"/>
      <c r="C124" s="32" t="s">
        <v>28</v>
      </c>
      <c r="D124" s="40"/>
      <c r="E124" s="40"/>
      <c r="F124" s="27" t="str">
        <f>IF(E18="","",E18)</f>
        <v>Vyplň údaj</v>
      </c>
      <c r="G124" s="40"/>
      <c r="H124" s="40"/>
      <c r="I124" s="32" t="s">
        <v>33</v>
      </c>
      <c r="J124" s="36" t="str">
        <f>E24</f>
        <v xml:space="preserve"> </v>
      </c>
      <c r="K124" s="40"/>
      <c r="L124" s="63"/>
      <c r="S124" s="38"/>
      <c r="T124" s="38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</row>
    <row r="125" s="2" customFormat="1" ht="10.32" customHeight="1">
      <c r="A125" s="38"/>
      <c r="B125" s="39"/>
      <c r="C125" s="40"/>
      <c r="D125" s="40"/>
      <c r="E125" s="40"/>
      <c r="F125" s="40"/>
      <c r="G125" s="40"/>
      <c r="H125" s="40"/>
      <c r="I125" s="40"/>
      <c r="J125" s="40"/>
      <c r="K125" s="40"/>
      <c r="L125" s="63"/>
      <c r="S125" s="38"/>
      <c r="T125" s="38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</row>
    <row r="126" s="11" customFormat="1" ht="29.28" customHeight="1">
      <c r="A126" s="187"/>
      <c r="B126" s="188"/>
      <c r="C126" s="189" t="s">
        <v>106</v>
      </c>
      <c r="D126" s="190" t="s">
        <v>60</v>
      </c>
      <c r="E126" s="190" t="s">
        <v>56</v>
      </c>
      <c r="F126" s="190" t="s">
        <v>57</v>
      </c>
      <c r="G126" s="190" t="s">
        <v>107</v>
      </c>
      <c r="H126" s="190" t="s">
        <v>108</v>
      </c>
      <c r="I126" s="190" t="s">
        <v>109</v>
      </c>
      <c r="J126" s="191" t="s">
        <v>91</v>
      </c>
      <c r="K126" s="192" t="s">
        <v>110</v>
      </c>
      <c r="L126" s="193"/>
      <c r="M126" s="100" t="s">
        <v>1</v>
      </c>
      <c r="N126" s="101" t="s">
        <v>39</v>
      </c>
      <c r="O126" s="101" t="s">
        <v>111</v>
      </c>
      <c r="P126" s="101" t="s">
        <v>112</v>
      </c>
      <c r="Q126" s="101" t="s">
        <v>113</v>
      </c>
      <c r="R126" s="101" t="s">
        <v>114</v>
      </c>
      <c r="S126" s="101" t="s">
        <v>115</v>
      </c>
      <c r="T126" s="102" t="s">
        <v>116</v>
      </c>
      <c r="U126" s="187"/>
      <c r="V126" s="187"/>
      <c r="W126" s="187"/>
      <c r="X126" s="187"/>
      <c r="Y126" s="187"/>
      <c r="Z126" s="187"/>
      <c r="AA126" s="187"/>
      <c r="AB126" s="187"/>
      <c r="AC126" s="187"/>
      <c r="AD126" s="187"/>
      <c r="AE126" s="187"/>
    </row>
    <row r="127" s="2" customFormat="1" ht="22.8" customHeight="1">
      <c r="A127" s="38"/>
      <c r="B127" s="39"/>
      <c r="C127" s="107" t="s">
        <v>117</v>
      </c>
      <c r="D127" s="40"/>
      <c r="E127" s="40"/>
      <c r="F127" s="40"/>
      <c r="G127" s="40"/>
      <c r="H127" s="40"/>
      <c r="I127" s="40"/>
      <c r="J127" s="194">
        <f>BK127</f>
        <v>0</v>
      </c>
      <c r="K127" s="40"/>
      <c r="L127" s="44"/>
      <c r="M127" s="103"/>
      <c r="N127" s="195"/>
      <c r="O127" s="104"/>
      <c r="P127" s="196">
        <f>P128+P157+P297+P300</f>
        <v>0</v>
      </c>
      <c r="Q127" s="104"/>
      <c r="R127" s="196">
        <f>R128+R157+R297+R300</f>
        <v>5.5248687800000003</v>
      </c>
      <c r="S127" s="104"/>
      <c r="T127" s="197">
        <f>T128+T157+T297+T300</f>
        <v>5.0947643000000005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74</v>
      </c>
      <c r="AU127" s="17" t="s">
        <v>93</v>
      </c>
      <c r="BK127" s="198">
        <f>BK128+BK157+BK297+BK300</f>
        <v>0</v>
      </c>
    </row>
    <row r="128" s="12" customFormat="1" ht="25.92" customHeight="1">
      <c r="A128" s="12"/>
      <c r="B128" s="199"/>
      <c r="C128" s="200"/>
      <c r="D128" s="201" t="s">
        <v>74</v>
      </c>
      <c r="E128" s="202" t="s">
        <v>118</v>
      </c>
      <c r="F128" s="202" t="s">
        <v>119</v>
      </c>
      <c r="G128" s="200"/>
      <c r="H128" s="200"/>
      <c r="I128" s="203"/>
      <c r="J128" s="204">
        <f>BK128</f>
        <v>0</v>
      </c>
      <c r="K128" s="200"/>
      <c r="L128" s="205"/>
      <c r="M128" s="206"/>
      <c r="N128" s="207"/>
      <c r="O128" s="207"/>
      <c r="P128" s="208">
        <f>P129+P146</f>
        <v>0</v>
      </c>
      <c r="Q128" s="207"/>
      <c r="R128" s="208">
        <f>R129+R146</f>
        <v>0.0052500000000000003</v>
      </c>
      <c r="S128" s="207"/>
      <c r="T128" s="209">
        <f>T129+T146</f>
        <v>0.11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210" t="s">
        <v>83</v>
      </c>
      <c r="AT128" s="211" t="s">
        <v>74</v>
      </c>
      <c r="AU128" s="211" t="s">
        <v>75</v>
      </c>
      <c r="AY128" s="210" t="s">
        <v>120</v>
      </c>
      <c r="BK128" s="212">
        <f>BK129+BK146</f>
        <v>0</v>
      </c>
    </row>
    <row r="129" s="12" customFormat="1" ht="22.8" customHeight="1">
      <c r="A129" s="12"/>
      <c r="B129" s="199"/>
      <c r="C129" s="200"/>
      <c r="D129" s="201" t="s">
        <v>74</v>
      </c>
      <c r="E129" s="213" t="s">
        <v>121</v>
      </c>
      <c r="F129" s="213" t="s">
        <v>122</v>
      </c>
      <c r="G129" s="200"/>
      <c r="H129" s="200"/>
      <c r="I129" s="203"/>
      <c r="J129" s="214">
        <f>BK129</f>
        <v>0</v>
      </c>
      <c r="K129" s="200"/>
      <c r="L129" s="205"/>
      <c r="M129" s="206"/>
      <c r="N129" s="207"/>
      <c r="O129" s="207"/>
      <c r="P129" s="208">
        <f>SUM(P130:P145)</f>
        <v>0</v>
      </c>
      <c r="Q129" s="207"/>
      <c r="R129" s="208">
        <f>SUM(R130:R145)</f>
        <v>0.0052500000000000003</v>
      </c>
      <c r="S129" s="207"/>
      <c r="T129" s="209">
        <f>SUM(T130:T145)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0" t="s">
        <v>83</v>
      </c>
      <c r="AT129" s="211" t="s">
        <v>74</v>
      </c>
      <c r="AU129" s="211" t="s">
        <v>83</v>
      </c>
      <c r="AY129" s="210" t="s">
        <v>120</v>
      </c>
      <c r="BK129" s="212">
        <f>SUM(BK130:BK145)</f>
        <v>0</v>
      </c>
    </row>
    <row r="130" s="2" customFormat="1" ht="33" customHeight="1">
      <c r="A130" s="38"/>
      <c r="B130" s="39"/>
      <c r="C130" s="215" t="s">
        <v>83</v>
      </c>
      <c r="D130" s="215" t="s">
        <v>123</v>
      </c>
      <c r="E130" s="216" t="s">
        <v>124</v>
      </c>
      <c r="F130" s="217" t="s">
        <v>125</v>
      </c>
      <c r="G130" s="218" t="s">
        <v>126</v>
      </c>
      <c r="H130" s="219">
        <v>345</v>
      </c>
      <c r="I130" s="220"/>
      <c r="J130" s="221">
        <f>ROUND(I130*H130,2)</f>
        <v>0</v>
      </c>
      <c r="K130" s="222"/>
      <c r="L130" s="44"/>
      <c r="M130" s="223" t="s">
        <v>1</v>
      </c>
      <c r="N130" s="224" t="s">
        <v>40</v>
      </c>
      <c r="O130" s="91"/>
      <c r="P130" s="225">
        <f>O130*H130</f>
        <v>0</v>
      </c>
      <c r="Q130" s="225">
        <v>0</v>
      </c>
      <c r="R130" s="225">
        <f>Q130*H130</f>
        <v>0</v>
      </c>
      <c r="S130" s="225">
        <v>0</v>
      </c>
      <c r="T130" s="226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7" t="s">
        <v>127</v>
      </c>
      <c r="AT130" s="227" t="s">
        <v>123</v>
      </c>
      <c r="AU130" s="227" t="s">
        <v>85</v>
      </c>
      <c r="AY130" s="17" t="s">
        <v>120</v>
      </c>
      <c r="BE130" s="228">
        <f>IF(N130="základní",J130,0)</f>
        <v>0</v>
      </c>
      <c r="BF130" s="228">
        <f>IF(N130="snížená",J130,0)</f>
        <v>0</v>
      </c>
      <c r="BG130" s="228">
        <f>IF(N130="zákl. přenesená",J130,0)</f>
        <v>0</v>
      </c>
      <c r="BH130" s="228">
        <f>IF(N130="sníž. přenesená",J130,0)</f>
        <v>0</v>
      </c>
      <c r="BI130" s="228">
        <f>IF(N130="nulová",J130,0)</f>
        <v>0</v>
      </c>
      <c r="BJ130" s="17" t="s">
        <v>83</v>
      </c>
      <c r="BK130" s="228">
        <f>ROUND(I130*H130,2)</f>
        <v>0</v>
      </c>
      <c r="BL130" s="17" t="s">
        <v>127</v>
      </c>
      <c r="BM130" s="227" t="s">
        <v>128</v>
      </c>
    </row>
    <row r="131" s="13" customFormat="1">
      <c r="A131" s="13"/>
      <c r="B131" s="229"/>
      <c r="C131" s="230"/>
      <c r="D131" s="231" t="s">
        <v>129</v>
      </c>
      <c r="E131" s="232" t="s">
        <v>1</v>
      </c>
      <c r="F131" s="233" t="s">
        <v>130</v>
      </c>
      <c r="G131" s="230"/>
      <c r="H131" s="234">
        <v>345</v>
      </c>
      <c r="I131" s="235"/>
      <c r="J131" s="230"/>
      <c r="K131" s="230"/>
      <c r="L131" s="236"/>
      <c r="M131" s="237"/>
      <c r="N131" s="238"/>
      <c r="O131" s="238"/>
      <c r="P131" s="238"/>
      <c r="Q131" s="238"/>
      <c r="R131" s="238"/>
      <c r="S131" s="238"/>
      <c r="T131" s="239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40" t="s">
        <v>129</v>
      </c>
      <c r="AU131" s="240" t="s">
        <v>85</v>
      </c>
      <c r="AV131" s="13" t="s">
        <v>85</v>
      </c>
      <c r="AW131" s="13" t="s">
        <v>32</v>
      </c>
      <c r="AX131" s="13" t="s">
        <v>83</v>
      </c>
      <c r="AY131" s="240" t="s">
        <v>120</v>
      </c>
    </row>
    <row r="132" s="2" customFormat="1" ht="33" customHeight="1">
      <c r="A132" s="38"/>
      <c r="B132" s="39"/>
      <c r="C132" s="215" t="s">
        <v>85</v>
      </c>
      <c r="D132" s="215" t="s">
        <v>123</v>
      </c>
      <c r="E132" s="216" t="s">
        <v>131</v>
      </c>
      <c r="F132" s="217" t="s">
        <v>132</v>
      </c>
      <c r="G132" s="218" t="s">
        <v>126</v>
      </c>
      <c r="H132" s="219">
        <v>10350</v>
      </c>
      <c r="I132" s="220"/>
      <c r="J132" s="221">
        <f>ROUND(I132*H132,2)</f>
        <v>0</v>
      </c>
      <c r="K132" s="222"/>
      <c r="L132" s="44"/>
      <c r="M132" s="223" t="s">
        <v>1</v>
      </c>
      <c r="N132" s="224" t="s">
        <v>40</v>
      </c>
      <c r="O132" s="91"/>
      <c r="P132" s="225">
        <f>O132*H132</f>
        <v>0</v>
      </c>
      <c r="Q132" s="225">
        <v>0</v>
      </c>
      <c r="R132" s="225">
        <f>Q132*H132</f>
        <v>0</v>
      </c>
      <c r="S132" s="225">
        <v>0</v>
      </c>
      <c r="T132" s="226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7" t="s">
        <v>127</v>
      </c>
      <c r="AT132" s="227" t="s">
        <v>123</v>
      </c>
      <c r="AU132" s="227" t="s">
        <v>85</v>
      </c>
      <c r="AY132" s="17" t="s">
        <v>120</v>
      </c>
      <c r="BE132" s="228">
        <f>IF(N132="základní",J132,0)</f>
        <v>0</v>
      </c>
      <c r="BF132" s="228">
        <f>IF(N132="snížená",J132,0)</f>
        <v>0</v>
      </c>
      <c r="BG132" s="228">
        <f>IF(N132="zákl. přenesená",J132,0)</f>
        <v>0</v>
      </c>
      <c r="BH132" s="228">
        <f>IF(N132="sníž. přenesená",J132,0)</f>
        <v>0</v>
      </c>
      <c r="BI132" s="228">
        <f>IF(N132="nulová",J132,0)</f>
        <v>0</v>
      </c>
      <c r="BJ132" s="17" t="s">
        <v>83</v>
      </c>
      <c r="BK132" s="228">
        <f>ROUND(I132*H132,2)</f>
        <v>0</v>
      </c>
      <c r="BL132" s="17" t="s">
        <v>127</v>
      </c>
      <c r="BM132" s="227" t="s">
        <v>133</v>
      </c>
    </row>
    <row r="133" s="13" customFormat="1">
      <c r="A133" s="13"/>
      <c r="B133" s="229"/>
      <c r="C133" s="230"/>
      <c r="D133" s="231" t="s">
        <v>129</v>
      </c>
      <c r="E133" s="232" t="s">
        <v>1</v>
      </c>
      <c r="F133" s="233" t="s">
        <v>134</v>
      </c>
      <c r="G133" s="230"/>
      <c r="H133" s="234">
        <v>10350</v>
      </c>
      <c r="I133" s="235"/>
      <c r="J133" s="230"/>
      <c r="K133" s="230"/>
      <c r="L133" s="236"/>
      <c r="M133" s="237"/>
      <c r="N133" s="238"/>
      <c r="O133" s="238"/>
      <c r="P133" s="238"/>
      <c r="Q133" s="238"/>
      <c r="R133" s="238"/>
      <c r="S133" s="238"/>
      <c r="T133" s="239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0" t="s">
        <v>129</v>
      </c>
      <c r="AU133" s="240" t="s">
        <v>85</v>
      </c>
      <c r="AV133" s="13" t="s">
        <v>85</v>
      </c>
      <c r="AW133" s="13" t="s">
        <v>32</v>
      </c>
      <c r="AX133" s="13" t="s">
        <v>83</v>
      </c>
      <c r="AY133" s="240" t="s">
        <v>120</v>
      </c>
    </row>
    <row r="134" s="2" customFormat="1" ht="33" customHeight="1">
      <c r="A134" s="38"/>
      <c r="B134" s="39"/>
      <c r="C134" s="215" t="s">
        <v>135</v>
      </c>
      <c r="D134" s="215" t="s">
        <v>123</v>
      </c>
      <c r="E134" s="216" t="s">
        <v>136</v>
      </c>
      <c r="F134" s="217" t="s">
        <v>137</v>
      </c>
      <c r="G134" s="218" t="s">
        <v>126</v>
      </c>
      <c r="H134" s="219">
        <v>345</v>
      </c>
      <c r="I134" s="220"/>
      <c r="J134" s="221">
        <f>ROUND(I134*H134,2)</f>
        <v>0</v>
      </c>
      <c r="K134" s="222"/>
      <c r="L134" s="44"/>
      <c r="M134" s="223" t="s">
        <v>1</v>
      </c>
      <c r="N134" s="224" t="s">
        <v>40</v>
      </c>
      <c r="O134" s="91"/>
      <c r="P134" s="225">
        <f>O134*H134</f>
        <v>0</v>
      </c>
      <c r="Q134" s="225">
        <v>0</v>
      </c>
      <c r="R134" s="225">
        <f>Q134*H134</f>
        <v>0</v>
      </c>
      <c r="S134" s="225">
        <v>0</v>
      </c>
      <c r="T134" s="22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7" t="s">
        <v>127</v>
      </c>
      <c r="AT134" s="227" t="s">
        <v>123</v>
      </c>
      <c r="AU134" s="227" t="s">
        <v>85</v>
      </c>
      <c r="AY134" s="17" t="s">
        <v>120</v>
      </c>
      <c r="BE134" s="228">
        <f>IF(N134="základní",J134,0)</f>
        <v>0</v>
      </c>
      <c r="BF134" s="228">
        <f>IF(N134="snížená",J134,0)</f>
        <v>0</v>
      </c>
      <c r="BG134" s="228">
        <f>IF(N134="zákl. přenesená",J134,0)</f>
        <v>0</v>
      </c>
      <c r="BH134" s="228">
        <f>IF(N134="sníž. přenesená",J134,0)</f>
        <v>0</v>
      </c>
      <c r="BI134" s="228">
        <f>IF(N134="nulová",J134,0)</f>
        <v>0</v>
      </c>
      <c r="BJ134" s="17" t="s">
        <v>83</v>
      </c>
      <c r="BK134" s="228">
        <f>ROUND(I134*H134,2)</f>
        <v>0</v>
      </c>
      <c r="BL134" s="17" t="s">
        <v>127</v>
      </c>
      <c r="BM134" s="227" t="s">
        <v>138</v>
      </c>
    </row>
    <row r="135" s="13" customFormat="1">
      <c r="A135" s="13"/>
      <c r="B135" s="229"/>
      <c r="C135" s="230"/>
      <c r="D135" s="231" t="s">
        <v>129</v>
      </c>
      <c r="E135" s="232" t="s">
        <v>1</v>
      </c>
      <c r="F135" s="233" t="s">
        <v>130</v>
      </c>
      <c r="G135" s="230"/>
      <c r="H135" s="234">
        <v>345</v>
      </c>
      <c r="I135" s="235"/>
      <c r="J135" s="230"/>
      <c r="K135" s="230"/>
      <c r="L135" s="236"/>
      <c r="M135" s="237"/>
      <c r="N135" s="238"/>
      <c r="O135" s="238"/>
      <c r="P135" s="238"/>
      <c r="Q135" s="238"/>
      <c r="R135" s="238"/>
      <c r="S135" s="238"/>
      <c r="T135" s="239"/>
      <c r="U135" s="13"/>
      <c r="V135" s="13"/>
      <c r="W135" s="13"/>
      <c r="X135" s="13"/>
      <c r="Y135" s="13"/>
      <c r="Z135" s="13"/>
      <c r="AA135" s="13"/>
      <c r="AB135" s="13"/>
      <c r="AC135" s="13"/>
      <c r="AD135" s="13"/>
      <c r="AE135" s="13"/>
      <c r="AT135" s="240" t="s">
        <v>129</v>
      </c>
      <c r="AU135" s="240" t="s">
        <v>85</v>
      </c>
      <c r="AV135" s="13" t="s">
        <v>85</v>
      </c>
      <c r="AW135" s="13" t="s">
        <v>32</v>
      </c>
      <c r="AX135" s="13" t="s">
        <v>83</v>
      </c>
      <c r="AY135" s="240" t="s">
        <v>120</v>
      </c>
    </row>
    <row r="136" s="2" customFormat="1" ht="33" customHeight="1">
      <c r="A136" s="38"/>
      <c r="B136" s="39"/>
      <c r="C136" s="215" t="s">
        <v>127</v>
      </c>
      <c r="D136" s="215" t="s">
        <v>123</v>
      </c>
      <c r="E136" s="216" t="s">
        <v>139</v>
      </c>
      <c r="F136" s="217" t="s">
        <v>140</v>
      </c>
      <c r="G136" s="218" t="s">
        <v>141</v>
      </c>
      <c r="H136" s="219">
        <v>46</v>
      </c>
      <c r="I136" s="220"/>
      <c r="J136" s="221">
        <f>ROUND(I136*H136,2)</f>
        <v>0</v>
      </c>
      <c r="K136" s="222"/>
      <c r="L136" s="44"/>
      <c r="M136" s="223" t="s">
        <v>1</v>
      </c>
      <c r="N136" s="224" t="s">
        <v>40</v>
      </c>
      <c r="O136" s="91"/>
      <c r="P136" s="225">
        <f>O136*H136</f>
        <v>0</v>
      </c>
      <c r="Q136" s="225">
        <v>0</v>
      </c>
      <c r="R136" s="225">
        <f>Q136*H136</f>
        <v>0</v>
      </c>
      <c r="S136" s="225">
        <v>0</v>
      </c>
      <c r="T136" s="22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7" t="s">
        <v>127</v>
      </c>
      <c r="AT136" s="227" t="s">
        <v>123</v>
      </c>
      <c r="AU136" s="227" t="s">
        <v>85</v>
      </c>
      <c r="AY136" s="17" t="s">
        <v>120</v>
      </c>
      <c r="BE136" s="228">
        <f>IF(N136="základní",J136,0)</f>
        <v>0</v>
      </c>
      <c r="BF136" s="228">
        <f>IF(N136="snížená",J136,0)</f>
        <v>0</v>
      </c>
      <c r="BG136" s="228">
        <f>IF(N136="zákl. přenesená",J136,0)</f>
        <v>0</v>
      </c>
      <c r="BH136" s="228">
        <f>IF(N136="sníž. přenesená",J136,0)</f>
        <v>0</v>
      </c>
      <c r="BI136" s="228">
        <f>IF(N136="nulová",J136,0)</f>
        <v>0</v>
      </c>
      <c r="BJ136" s="17" t="s">
        <v>83</v>
      </c>
      <c r="BK136" s="228">
        <f>ROUND(I136*H136,2)</f>
        <v>0</v>
      </c>
      <c r="BL136" s="17" t="s">
        <v>127</v>
      </c>
      <c r="BM136" s="227" t="s">
        <v>142</v>
      </c>
    </row>
    <row r="137" s="2" customFormat="1" ht="33" customHeight="1">
      <c r="A137" s="38"/>
      <c r="B137" s="39"/>
      <c r="C137" s="215" t="s">
        <v>143</v>
      </c>
      <c r="D137" s="215" t="s">
        <v>123</v>
      </c>
      <c r="E137" s="216" t="s">
        <v>144</v>
      </c>
      <c r="F137" s="217" t="s">
        <v>145</v>
      </c>
      <c r="G137" s="218" t="s">
        <v>141</v>
      </c>
      <c r="H137" s="219">
        <v>1380</v>
      </c>
      <c r="I137" s="220"/>
      <c r="J137" s="221">
        <f>ROUND(I137*H137,2)</f>
        <v>0</v>
      </c>
      <c r="K137" s="222"/>
      <c r="L137" s="44"/>
      <c r="M137" s="223" t="s">
        <v>1</v>
      </c>
      <c r="N137" s="224" t="s">
        <v>40</v>
      </c>
      <c r="O137" s="91"/>
      <c r="P137" s="225">
        <f>O137*H137</f>
        <v>0</v>
      </c>
      <c r="Q137" s="225">
        <v>0</v>
      </c>
      <c r="R137" s="225">
        <f>Q137*H137</f>
        <v>0</v>
      </c>
      <c r="S137" s="225">
        <v>0</v>
      </c>
      <c r="T137" s="22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7" t="s">
        <v>127</v>
      </c>
      <c r="AT137" s="227" t="s">
        <v>123</v>
      </c>
      <c r="AU137" s="227" t="s">
        <v>85</v>
      </c>
      <c r="AY137" s="17" t="s">
        <v>120</v>
      </c>
      <c r="BE137" s="228">
        <f>IF(N137="základní",J137,0)</f>
        <v>0</v>
      </c>
      <c r="BF137" s="228">
        <f>IF(N137="snížená",J137,0)</f>
        <v>0</v>
      </c>
      <c r="BG137" s="228">
        <f>IF(N137="zákl. přenesená",J137,0)</f>
        <v>0</v>
      </c>
      <c r="BH137" s="228">
        <f>IF(N137="sníž. přenesená",J137,0)</f>
        <v>0</v>
      </c>
      <c r="BI137" s="228">
        <f>IF(N137="nulová",J137,0)</f>
        <v>0</v>
      </c>
      <c r="BJ137" s="17" t="s">
        <v>83</v>
      </c>
      <c r="BK137" s="228">
        <f>ROUND(I137*H137,2)</f>
        <v>0</v>
      </c>
      <c r="BL137" s="17" t="s">
        <v>127</v>
      </c>
      <c r="BM137" s="227" t="s">
        <v>146</v>
      </c>
    </row>
    <row r="138" s="13" customFormat="1">
      <c r="A138" s="13"/>
      <c r="B138" s="229"/>
      <c r="C138" s="230"/>
      <c r="D138" s="231" t="s">
        <v>129</v>
      </c>
      <c r="E138" s="232" t="s">
        <v>1</v>
      </c>
      <c r="F138" s="233" t="s">
        <v>147</v>
      </c>
      <c r="G138" s="230"/>
      <c r="H138" s="234">
        <v>1380</v>
      </c>
      <c r="I138" s="235"/>
      <c r="J138" s="230"/>
      <c r="K138" s="230"/>
      <c r="L138" s="236"/>
      <c r="M138" s="237"/>
      <c r="N138" s="238"/>
      <c r="O138" s="238"/>
      <c r="P138" s="238"/>
      <c r="Q138" s="238"/>
      <c r="R138" s="238"/>
      <c r="S138" s="238"/>
      <c r="T138" s="239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0" t="s">
        <v>129</v>
      </c>
      <c r="AU138" s="240" t="s">
        <v>85</v>
      </c>
      <c r="AV138" s="13" t="s">
        <v>85</v>
      </c>
      <c r="AW138" s="13" t="s">
        <v>32</v>
      </c>
      <c r="AX138" s="13" t="s">
        <v>83</v>
      </c>
      <c r="AY138" s="240" t="s">
        <v>120</v>
      </c>
    </row>
    <row r="139" s="2" customFormat="1" ht="33" customHeight="1">
      <c r="A139" s="38"/>
      <c r="B139" s="39"/>
      <c r="C139" s="215" t="s">
        <v>148</v>
      </c>
      <c r="D139" s="215" t="s">
        <v>123</v>
      </c>
      <c r="E139" s="216" t="s">
        <v>149</v>
      </c>
      <c r="F139" s="217" t="s">
        <v>150</v>
      </c>
      <c r="G139" s="218" t="s">
        <v>141</v>
      </c>
      <c r="H139" s="219">
        <v>46</v>
      </c>
      <c r="I139" s="220"/>
      <c r="J139" s="221">
        <f>ROUND(I139*H139,2)</f>
        <v>0</v>
      </c>
      <c r="K139" s="222"/>
      <c r="L139" s="44"/>
      <c r="M139" s="223" t="s">
        <v>1</v>
      </c>
      <c r="N139" s="224" t="s">
        <v>40</v>
      </c>
      <c r="O139" s="91"/>
      <c r="P139" s="225">
        <f>O139*H139</f>
        <v>0</v>
      </c>
      <c r="Q139" s="225">
        <v>0</v>
      </c>
      <c r="R139" s="225">
        <f>Q139*H139</f>
        <v>0</v>
      </c>
      <c r="S139" s="225">
        <v>0</v>
      </c>
      <c r="T139" s="226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7" t="s">
        <v>127</v>
      </c>
      <c r="AT139" s="227" t="s">
        <v>123</v>
      </c>
      <c r="AU139" s="227" t="s">
        <v>85</v>
      </c>
      <c r="AY139" s="17" t="s">
        <v>120</v>
      </c>
      <c r="BE139" s="228">
        <f>IF(N139="základní",J139,0)</f>
        <v>0</v>
      </c>
      <c r="BF139" s="228">
        <f>IF(N139="snížená",J139,0)</f>
        <v>0</v>
      </c>
      <c r="BG139" s="228">
        <f>IF(N139="zákl. přenesená",J139,0)</f>
        <v>0</v>
      </c>
      <c r="BH139" s="228">
        <f>IF(N139="sníž. přenesená",J139,0)</f>
        <v>0</v>
      </c>
      <c r="BI139" s="228">
        <f>IF(N139="nulová",J139,0)</f>
        <v>0</v>
      </c>
      <c r="BJ139" s="17" t="s">
        <v>83</v>
      </c>
      <c r="BK139" s="228">
        <f>ROUND(I139*H139,2)</f>
        <v>0</v>
      </c>
      <c r="BL139" s="17" t="s">
        <v>127</v>
      </c>
      <c r="BM139" s="227" t="s">
        <v>151</v>
      </c>
    </row>
    <row r="140" s="2" customFormat="1" ht="16.5" customHeight="1">
      <c r="A140" s="38"/>
      <c r="B140" s="39"/>
      <c r="C140" s="215" t="s">
        <v>152</v>
      </c>
      <c r="D140" s="215" t="s">
        <v>123</v>
      </c>
      <c r="E140" s="216" t="s">
        <v>153</v>
      </c>
      <c r="F140" s="217" t="s">
        <v>154</v>
      </c>
      <c r="G140" s="218" t="s">
        <v>141</v>
      </c>
      <c r="H140" s="219">
        <v>2</v>
      </c>
      <c r="I140" s="220"/>
      <c r="J140" s="221">
        <f>ROUND(I140*H140,2)</f>
        <v>0</v>
      </c>
      <c r="K140" s="222"/>
      <c r="L140" s="44"/>
      <c r="M140" s="223" t="s">
        <v>1</v>
      </c>
      <c r="N140" s="224" t="s">
        <v>40</v>
      </c>
      <c r="O140" s="91"/>
      <c r="P140" s="225">
        <f>O140*H140</f>
        <v>0</v>
      </c>
      <c r="Q140" s="225">
        <v>0</v>
      </c>
      <c r="R140" s="225">
        <f>Q140*H140</f>
        <v>0</v>
      </c>
      <c r="S140" s="225">
        <v>0</v>
      </c>
      <c r="T140" s="226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7" t="s">
        <v>127</v>
      </c>
      <c r="AT140" s="227" t="s">
        <v>123</v>
      </c>
      <c r="AU140" s="227" t="s">
        <v>85</v>
      </c>
      <c r="AY140" s="17" t="s">
        <v>120</v>
      </c>
      <c r="BE140" s="228">
        <f>IF(N140="základní",J140,0)</f>
        <v>0</v>
      </c>
      <c r="BF140" s="228">
        <f>IF(N140="snížená",J140,0)</f>
        <v>0</v>
      </c>
      <c r="BG140" s="228">
        <f>IF(N140="zákl. přenesená",J140,0)</f>
        <v>0</v>
      </c>
      <c r="BH140" s="228">
        <f>IF(N140="sníž. přenesená",J140,0)</f>
        <v>0</v>
      </c>
      <c r="BI140" s="228">
        <f>IF(N140="nulová",J140,0)</f>
        <v>0</v>
      </c>
      <c r="BJ140" s="17" t="s">
        <v>83</v>
      </c>
      <c r="BK140" s="228">
        <f>ROUND(I140*H140,2)</f>
        <v>0</v>
      </c>
      <c r="BL140" s="17" t="s">
        <v>127</v>
      </c>
      <c r="BM140" s="227" t="s">
        <v>155</v>
      </c>
    </row>
    <row r="141" s="2" customFormat="1" ht="24.15" customHeight="1">
      <c r="A141" s="38"/>
      <c r="B141" s="39"/>
      <c r="C141" s="215" t="s">
        <v>156</v>
      </c>
      <c r="D141" s="215" t="s">
        <v>123</v>
      </c>
      <c r="E141" s="216" t="s">
        <v>157</v>
      </c>
      <c r="F141" s="217" t="s">
        <v>158</v>
      </c>
      <c r="G141" s="218" t="s">
        <v>141</v>
      </c>
      <c r="H141" s="219">
        <v>60</v>
      </c>
      <c r="I141" s="220"/>
      <c r="J141" s="221">
        <f>ROUND(I141*H141,2)</f>
        <v>0</v>
      </c>
      <c r="K141" s="222"/>
      <c r="L141" s="44"/>
      <c r="M141" s="223" t="s">
        <v>1</v>
      </c>
      <c r="N141" s="224" t="s">
        <v>40</v>
      </c>
      <c r="O141" s="91"/>
      <c r="P141" s="225">
        <f>O141*H141</f>
        <v>0</v>
      </c>
      <c r="Q141" s="225">
        <v>0</v>
      </c>
      <c r="R141" s="225">
        <f>Q141*H141</f>
        <v>0</v>
      </c>
      <c r="S141" s="225">
        <v>0</v>
      </c>
      <c r="T141" s="226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7" t="s">
        <v>127</v>
      </c>
      <c r="AT141" s="227" t="s">
        <v>123</v>
      </c>
      <c r="AU141" s="227" t="s">
        <v>85</v>
      </c>
      <c r="AY141" s="17" t="s">
        <v>120</v>
      </c>
      <c r="BE141" s="228">
        <f>IF(N141="základní",J141,0)</f>
        <v>0</v>
      </c>
      <c r="BF141" s="228">
        <f>IF(N141="snížená",J141,0)</f>
        <v>0</v>
      </c>
      <c r="BG141" s="228">
        <f>IF(N141="zákl. přenesená",J141,0)</f>
        <v>0</v>
      </c>
      <c r="BH141" s="228">
        <f>IF(N141="sníž. přenesená",J141,0)</f>
        <v>0</v>
      </c>
      <c r="BI141" s="228">
        <f>IF(N141="nulová",J141,0)</f>
        <v>0</v>
      </c>
      <c r="BJ141" s="17" t="s">
        <v>83</v>
      </c>
      <c r="BK141" s="228">
        <f>ROUND(I141*H141,2)</f>
        <v>0</v>
      </c>
      <c r="BL141" s="17" t="s">
        <v>127</v>
      </c>
      <c r="BM141" s="227" t="s">
        <v>159</v>
      </c>
    </row>
    <row r="142" s="13" customFormat="1">
      <c r="A142" s="13"/>
      <c r="B142" s="229"/>
      <c r="C142" s="230"/>
      <c r="D142" s="231" t="s">
        <v>129</v>
      </c>
      <c r="E142" s="232" t="s">
        <v>1</v>
      </c>
      <c r="F142" s="233" t="s">
        <v>160</v>
      </c>
      <c r="G142" s="230"/>
      <c r="H142" s="234">
        <v>60</v>
      </c>
      <c r="I142" s="235"/>
      <c r="J142" s="230"/>
      <c r="K142" s="230"/>
      <c r="L142" s="236"/>
      <c r="M142" s="237"/>
      <c r="N142" s="238"/>
      <c r="O142" s="238"/>
      <c r="P142" s="238"/>
      <c r="Q142" s="238"/>
      <c r="R142" s="238"/>
      <c r="S142" s="238"/>
      <c r="T142" s="239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0" t="s">
        <v>129</v>
      </c>
      <c r="AU142" s="240" t="s">
        <v>85</v>
      </c>
      <c r="AV142" s="13" t="s">
        <v>85</v>
      </c>
      <c r="AW142" s="13" t="s">
        <v>32</v>
      </c>
      <c r="AX142" s="13" t="s">
        <v>83</v>
      </c>
      <c r="AY142" s="240" t="s">
        <v>120</v>
      </c>
    </row>
    <row r="143" s="2" customFormat="1" ht="16.5" customHeight="1">
      <c r="A143" s="38"/>
      <c r="B143" s="39"/>
      <c r="C143" s="215" t="s">
        <v>121</v>
      </c>
      <c r="D143" s="215" t="s">
        <v>123</v>
      </c>
      <c r="E143" s="216" t="s">
        <v>161</v>
      </c>
      <c r="F143" s="217" t="s">
        <v>162</v>
      </c>
      <c r="G143" s="218" t="s">
        <v>141</v>
      </c>
      <c r="H143" s="219">
        <v>2</v>
      </c>
      <c r="I143" s="220"/>
      <c r="J143" s="221">
        <f>ROUND(I143*H143,2)</f>
        <v>0</v>
      </c>
      <c r="K143" s="222"/>
      <c r="L143" s="44"/>
      <c r="M143" s="223" t="s">
        <v>1</v>
      </c>
      <c r="N143" s="224" t="s">
        <v>40</v>
      </c>
      <c r="O143" s="91"/>
      <c r="P143" s="225">
        <f>O143*H143</f>
        <v>0</v>
      </c>
      <c r="Q143" s="225">
        <v>0</v>
      </c>
      <c r="R143" s="225">
        <f>Q143*H143</f>
        <v>0</v>
      </c>
      <c r="S143" s="225">
        <v>0</v>
      </c>
      <c r="T143" s="226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7" t="s">
        <v>127</v>
      </c>
      <c r="AT143" s="227" t="s">
        <v>123</v>
      </c>
      <c r="AU143" s="227" t="s">
        <v>85</v>
      </c>
      <c r="AY143" s="17" t="s">
        <v>120</v>
      </c>
      <c r="BE143" s="228">
        <f>IF(N143="základní",J143,0)</f>
        <v>0</v>
      </c>
      <c r="BF143" s="228">
        <f>IF(N143="snížená",J143,0)</f>
        <v>0</v>
      </c>
      <c r="BG143" s="228">
        <f>IF(N143="zákl. přenesená",J143,0)</f>
        <v>0</v>
      </c>
      <c r="BH143" s="228">
        <f>IF(N143="sníž. přenesená",J143,0)</f>
        <v>0</v>
      </c>
      <c r="BI143" s="228">
        <f>IF(N143="nulová",J143,0)</f>
        <v>0</v>
      </c>
      <c r="BJ143" s="17" t="s">
        <v>83</v>
      </c>
      <c r="BK143" s="228">
        <f>ROUND(I143*H143,2)</f>
        <v>0</v>
      </c>
      <c r="BL143" s="17" t="s">
        <v>127</v>
      </c>
      <c r="BM143" s="227" t="s">
        <v>163</v>
      </c>
    </row>
    <row r="144" s="2" customFormat="1" ht="37.8" customHeight="1">
      <c r="A144" s="38"/>
      <c r="B144" s="39"/>
      <c r="C144" s="215" t="s">
        <v>164</v>
      </c>
      <c r="D144" s="215" t="s">
        <v>123</v>
      </c>
      <c r="E144" s="216" t="s">
        <v>165</v>
      </c>
      <c r="F144" s="217" t="s">
        <v>166</v>
      </c>
      <c r="G144" s="218" t="s">
        <v>126</v>
      </c>
      <c r="H144" s="219">
        <v>25</v>
      </c>
      <c r="I144" s="220"/>
      <c r="J144" s="221">
        <f>ROUND(I144*H144,2)</f>
        <v>0</v>
      </c>
      <c r="K144" s="222"/>
      <c r="L144" s="44"/>
      <c r="M144" s="223" t="s">
        <v>1</v>
      </c>
      <c r="N144" s="224" t="s">
        <v>40</v>
      </c>
      <c r="O144" s="91"/>
      <c r="P144" s="225">
        <f>O144*H144</f>
        <v>0</v>
      </c>
      <c r="Q144" s="225">
        <v>0.00021000000000000001</v>
      </c>
      <c r="R144" s="225">
        <f>Q144*H144</f>
        <v>0.0052500000000000003</v>
      </c>
      <c r="S144" s="225">
        <v>0</v>
      </c>
      <c r="T144" s="226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7" t="s">
        <v>127</v>
      </c>
      <c r="AT144" s="227" t="s">
        <v>123</v>
      </c>
      <c r="AU144" s="227" t="s">
        <v>85</v>
      </c>
      <c r="AY144" s="17" t="s">
        <v>120</v>
      </c>
      <c r="BE144" s="228">
        <f>IF(N144="základní",J144,0)</f>
        <v>0</v>
      </c>
      <c r="BF144" s="228">
        <f>IF(N144="snížená",J144,0)</f>
        <v>0</v>
      </c>
      <c r="BG144" s="228">
        <f>IF(N144="zákl. přenesená",J144,0)</f>
        <v>0</v>
      </c>
      <c r="BH144" s="228">
        <f>IF(N144="sníž. přenesená",J144,0)</f>
        <v>0</v>
      </c>
      <c r="BI144" s="228">
        <f>IF(N144="nulová",J144,0)</f>
        <v>0</v>
      </c>
      <c r="BJ144" s="17" t="s">
        <v>83</v>
      </c>
      <c r="BK144" s="228">
        <f>ROUND(I144*H144,2)</f>
        <v>0</v>
      </c>
      <c r="BL144" s="17" t="s">
        <v>127</v>
      </c>
      <c r="BM144" s="227" t="s">
        <v>167</v>
      </c>
    </row>
    <row r="145" s="2" customFormat="1" ht="24.15" customHeight="1">
      <c r="A145" s="38"/>
      <c r="B145" s="39"/>
      <c r="C145" s="215" t="s">
        <v>168</v>
      </c>
      <c r="D145" s="215" t="s">
        <v>123</v>
      </c>
      <c r="E145" s="216" t="s">
        <v>169</v>
      </c>
      <c r="F145" s="217" t="s">
        <v>170</v>
      </c>
      <c r="G145" s="218" t="s">
        <v>171</v>
      </c>
      <c r="H145" s="219">
        <v>1</v>
      </c>
      <c r="I145" s="220"/>
      <c r="J145" s="221">
        <f>ROUND(I145*H145,2)</f>
        <v>0</v>
      </c>
      <c r="K145" s="222"/>
      <c r="L145" s="44"/>
      <c r="M145" s="223" t="s">
        <v>1</v>
      </c>
      <c r="N145" s="224" t="s">
        <v>40</v>
      </c>
      <c r="O145" s="91"/>
      <c r="P145" s="225">
        <f>O145*H145</f>
        <v>0</v>
      </c>
      <c r="Q145" s="225">
        <v>0</v>
      </c>
      <c r="R145" s="225">
        <f>Q145*H145</f>
        <v>0</v>
      </c>
      <c r="S145" s="225">
        <v>0</v>
      </c>
      <c r="T145" s="226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7" t="s">
        <v>127</v>
      </c>
      <c r="AT145" s="227" t="s">
        <v>123</v>
      </c>
      <c r="AU145" s="227" t="s">
        <v>85</v>
      </c>
      <c r="AY145" s="17" t="s">
        <v>120</v>
      </c>
      <c r="BE145" s="228">
        <f>IF(N145="základní",J145,0)</f>
        <v>0</v>
      </c>
      <c r="BF145" s="228">
        <f>IF(N145="snížená",J145,0)</f>
        <v>0</v>
      </c>
      <c r="BG145" s="228">
        <f>IF(N145="zákl. přenesená",J145,0)</f>
        <v>0</v>
      </c>
      <c r="BH145" s="228">
        <f>IF(N145="sníž. přenesená",J145,0)</f>
        <v>0</v>
      </c>
      <c r="BI145" s="228">
        <f>IF(N145="nulová",J145,0)</f>
        <v>0</v>
      </c>
      <c r="BJ145" s="17" t="s">
        <v>83</v>
      </c>
      <c r="BK145" s="228">
        <f>ROUND(I145*H145,2)</f>
        <v>0</v>
      </c>
      <c r="BL145" s="17" t="s">
        <v>127</v>
      </c>
      <c r="BM145" s="227" t="s">
        <v>172</v>
      </c>
    </row>
    <row r="146" s="12" customFormat="1" ht="22.8" customHeight="1">
      <c r="A146" s="12"/>
      <c r="B146" s="199"/>
      <c r="C146" s="200"/>
      <c r="D146" s="201" t="s">
        <v>74</v>
      </c>
      <c r="E146" s="213" t="s">
        <v>173</v>
      </c>
      <c r="F146" s="213" t="s">
        <v>174</v>
      </c>
      <c r="G146" s="200"/>
      <c r="H146" s="200"/>
      <c r="I146" s="203"/>
      <c r="J146" s="214">
        <f>BK146</f>
        <v>0</v>
      </c>
      <c r="K146" s="200"/>
      <c r="L146" s="205"/>
      <c r="M146" s="206"/>
      <c r="N146" s="207"/>
      <c r="O146" s="207"/>
      <c r="P146" s="208">
        <f>SUM(P147:P156)</f>
        <v>0</v>
      </c>
      <c r="Q146" s="207"/>
      <c r="R146" s="208">
        <f>SUM(R147:R156)</f>
        <v>0</v>
      </c>
      <c r="S146" s="207"/>
      <c r="T146" s="209">
        <f>SUM(T147:T156)</f>
        <v>0.11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10" t="s">
        <v>83</v>
      </c>
      <c r="AT146" s="211" t="s">
        <v>74</v>
      </c>
      <c r="AU146" s="211" t="s">
        <v>83</v>
      </c>
      <c r="AY146" s="210" t="s">
        <v>120</v>
      </c>
      <c r="BK146" s="212">
        <f>SUM(BK147:BK156)</f>
        <v>0</v>
      </c>
    </row>
    <row r="147" s="2" customFormat="1" ht="21.75" customHeight="1">
      <c r="A147" s="38"/>
      <c r="B147" s="39"/>
      <c r="C147" s="215" t="s">
        <v>175</v>
      </c>
      <c r="D147" s="215" t="s">
        <v>123</v>
      </c>
      <c r="E147" s="216" t="s">
        <v>176</v>
      </c>
      <c r="F147" s="217" t="s">
        <v>177</v>
      </c>
      <c r="G147" s="218" t="s">
        <v>171</v>
      </c>
      <c r="H147" s="219">
        <v>1</v>
      </c>
      <c r="I147" s="220"/>
      <c r="J147" s="221">
        <f>ROUND(I147*H147,2)</f>
        <v>0</v>
      </c>
      <c r="K147" s="222"/>
      <c r="L147" s="44"/>
      <c r="M147" s="223" t="s">
        <v>1</v>
      </c>
      <c r="N147" s="224" t="s">
        <v>40</v>
      </c>
      <c r="O147" s="91"/>
      <c r="P147" s="225">
        <f>O147*H147</f>
        <v>0</v>
      </c>
      <c r="Q147" s="225">
        <v>0</v>
      </c>
      <c r="R147" s="225">
        <f>Q147*H147</f>
        <v>0</v>
      </c>
      <c r="S147" s="225">
        <v>0</v>
      </c>
      <c r="T147" s="22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7" t="s">
        <v>127</v>
      </c>
      <c r="AT147" s="227" t="s">
        <v>123</v>
      </c>
      <c r="AU147" s="227" t="s">
        <v>85</v>
      </c>
      <c r="AY147" s="17" t="s">
        <v>120</v>
      </c>
      <c r="BE147" s="228">
        <f>IF(N147="základní",J147,0)</f>
        <v>0</v>
      </c>
      <c r="BF147" s="228">
        <f>IF(N147="snížená",J147,0)</f>
        <v>0</v>
      </c>
      <c r="BG147" s="228">
        <f>IF(N147="zákl. přenesená",J147,0)</f>
        <v>0</v>
      </c>
      <c r="BH147" s="228">
        <f>IF(N147="sníž. přenesená",J147,0)</f>
        <v>0</v>
      </c>
      <c r="BI147" s="228">
        <f>IF(N147="nulová",J147,0)</f>
        <v>0</v>
      </c>
      <c r="BJ147" s="17" t="s">
        <v>83</v>
      </c>
      <c r="BK147" s="228">
        <f>ROUND(I147*H147,2)</f>
        <v>0</v>
      </c>
      <c r="BL147" s="17" t="s">
        <v>127</v>
      </c>
      <c r="BM147" s="227" t="s">
        <v>178</v>
      </c>
    </row>
    <row r="148" s="2" customFormat="1" ht="24.15" customHeight="1">
      <c r="A148" s="38"/>
      <c r="B148" s="39"/>
      <c r="C148" s="215" t="s">
        <v>179</v>
      </c>
      <c r="D148" s="215" t="s">
        <v>123</v>
      </c>
      <c r="E148" s="216" t="s">
        <v>180</v>
      </c>
      <c r="F148" s="217" t="s">
        <v>181</v>
      </c>
      <c r="G148" s="218" t="s">
        <v>182</v>
      </c>
      <c r="H148" s="219">
        <v>0.11</v>
      </c>
      <c r="I148" s="220"/>
      <c r="J148" s="221">
        <f>ROUND(I148*H148,2)</f>
        <v>0</v>
      </c>
      <c r="K148" s="222"/>
      <c r="L148" s="44"/>
      <c r="M148" s="223" t="s">
        <v>1</v>
      </c>
      <c r="N148" s="224" t="s">
        <v>40</v>
      </c>
      <c r="O148" s="91"/>
      <c r="P148" s="225">
        <f>O148*H148</f>
        <v>0</v>
      </c>
      <c r="Q148" s="225">
        <v>0</v>
      </c>
      <c r="R148" s="225">
        <f>Q148*H148</f>
        <v>0</v>
      </c>
      <c r="S148" s="225">
        <v>1</v>
      </c>
      <c r="T148" s="226">
        <f>S148*H148</f>
        <v>0.11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7" t="s">
        <v>127</v>
      </c>
      <c r="AT148" s="227" t="s">
        <v>123</v>
      </c>
      <c r="AU148" s="227" t="s">
        <v>85</v>
      </c>
      <c r="AY148" s="17" t="s">
        <v>120</v>
      </c>
      <c r="BE148" s="228">
        <f>IF(N148="základní",J148,0)</f>
        <v>0</v>
      </c>
      <c r="BF148" s="228">
        <f>IF(N148="snížená",J148,0)</f>
        <v>0</v>
      </c>
      <c r="BG148" s="228">
        <f>IF(N148="zákl. přenesená",J148,0)</f>
        <v>0</v>
      </c>
      <c r="BH148" s="228">
        <f>IF(N148="sníž. přenesená",J148,0)</f>
        <v>0</v>
      </c>
      <c r="BI148" s="228">
        <f>IF(N148="nulová",J148,0)</f>
        <v>0</v>
      </c>
      <c r="BJ148" s="17" t="s">
        <v>83</v>
      </c>
      <c r="BK148" s="228">
        <f>ROUND(I148*H148,2)</f>
        <v>0</v>
      </c>
      <c r="BL148" s="17" t="s">
        <v>127</v>
      </c>
      <c r="BM148" s="227" t="s">
        <v>183</v>
      </c>
    </row>
    <row r="149" s="2" customFormat="1" ht="33" customHeight="1">
      <c r="A149" s="38"/>
      <c r="B149" s="39"/>
      <c r="C149" s="215" t="s">
        <v>184</v>
      </c>
      <c r="D149" s="215" t="s">
        <v>123</v>
      </c>
      <c r="E149" s="216" t="s">
        <v>185</v>
      </c>
      <c r="F149" s="217" t="s">
        <v>186</v>
      </c>
      <c r="G149" s="218" t="s">
        <v>182</v>
      </c>
      <c r="H149" s="219">
        <v>5.0949999999999998</v>
      </c>
      <c r="I149" s="220"/>
      <c r="J149" s="221">
        <f>ROUND(I149*H149,2)</f>
        <v>0</v>
      </c>
      <c r="K149" s="222"/>
      <c r="L149" s="44"/>
      <c r="M149" s="223" t="s">
        <v>1</v>
      </c>
      <c r="N149" s="224" t="s">
        <v>40</v>
      </c>
      <c r="O149" s="91"/>
      <c r="P149" s="225">
        <f>O149*H149</f>
        <v>0</v>
      </c>
      <c r="Q149" s="225">
        <v>0</v>
      </c>
      <c r="R149" s="225">
        <f>Q149*H149</f>
        <v>0</v>
      </c>
      <c r="S149" s="225">
        <v>0</v>
      </c>
      <c r="T149" s="22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7" t="s">
        <v>127</v>
      </c>
      <c r="AT149" s="227" t="s">
        <v>123</v>
      </c>
      <c r="AU149" s="227" t="s">
        <v>85</v>
      </c>
      <c r="AY149" s="17" t="s">
        <v>120</v>
      </c>
      <c r="BE149" s="228">
        <f>IF(N149="základní",J149,0)</f>
        <v>0</v>
      </c>
      <c r="BF149" s="228">
        <f>IF(N149="snížená",J149,0)</f>
        <v>0</v>
      </c>
      <c r="BG149" s="228">
        <f>IF(N149="zákl. přenesená",J149,0)</f>
        <v>0</v>
      </c>
      <c r="BH149" s="228">
        <f>IF(N149="sníž. přenesená",J149,0)</f>
        <v>0</v>
      </c>
      <c r="BI149" s="228">
        <f>IF(N149="nulová",J149,0)</f>
        <v>0</v>
      </c>
      <c r="BJ149" s="17" t="s">
        <v>83</v>
      </c>
      <c r="BK149" s="228">
        <f>ROUND(I149*H149,2)</f>
        <v>0</v>
      </c>
      <c r="BL149" s="17" t="s">
        <v>127</v>
      </c>
      <c r="BM149" s="227" t="s">
        <v>187</v>
      </c>
    </row>
    <row r="150" s="2" customFormat="1" ht="16.5" customHeight="1">
      <c r="A150" s="38"/>
      <c r="B150" s="39"/>
      <c r="C150" s="215" t="s">
        <v>8</v>
      </c>
      <c r="D150" s="215" t="s">
        <v>123</v>
      </c>
      <c r="E150" s="216" t="s">
        <v>188</v>
      </c>
      <c r="F150" s="217" t="s">
        <v>189</v>
      </c>
      <c r="G150" s="218" t="s">
        <v>141</v>
      </c>
      <c r="H150" s="219">
        <v>7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40</v>
      </c>
      <c r="O150" s="91"/>
      <c r="P150" s="225">
        <f>O150*H150</f>
        <v>0</v>
      </c>
      <c r="Q150" s="225">
        <v>0</v>
      </c>
      <c r="R150" s="225">
        <f>Q150*H150</f>
        <v>0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127</v>
      </c>
      <c r="AT150" s="227" t="s">
        <v>123</v>
      </c>
      <c r="AU150" s="227" t="s">
        <v>85</v>
      </c>
      <c r="AY150" s="17" t="s">
        <v>120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83</v>
      </c>
      <c r="BK150" s="228">
        <f>ROUND(I150*H150,2)</f>
        <v>0</v>
      </c>
      <c r="BL150" s="17" t="s">
        <v>127</v>
      </c>
      <c r="BM150" s="227" t="s">
        <v>190</v>
      </c>
    </row>
    <row r="151" s="2" customFormat="1" ht="24.15" customHeight="1">
      <c r="A151" s="38"/>
      <c r="B151" s="39"/>
      <c r="C151" s="215" t="s">
        <v>191</v>
      </c>
      <c r="D151" s="215" t="s">
        <v>123</v>
      </c>
      <c r="E151" s="216" t="s">
        <v>192</v>
      </c>
      <c r="F151" s="217" t="s">
        <v>193</v>
      </c>
      <c r="G151" s="218" t="s">
        <v>141</v>
      </c>
      <c r="H151" s="219">
        <v>105</v>
      </c>
      <c r="I151" s="220"/>
      <c r="J151" s="221">
        <f>ROUND(I151*H151,2)</f>
        <v>0</v>
      </c>
      <c r="K151" s="222"/>
      <c r="L151" s="44"/>
      <c r="M151" s="223" t="s">
        <v>1</v>
      </c>
      <c r="N151" s="224" t="s">
        <v>40</v>
      </c>
      <c r="O151" s="91"/>
      <c r="P151" s="225">
        <f>O151*H151</f>
        <v>0</v>
      </c>
      <c r="Q151" s="225">
        <v>0</v>
      </c>
      <c r="R151" s="225">
        <f>Q151*H151</f>
        <v>0</v>
      </c>
      <c r="S151" s="225">
        <v>0</v>
      </c>
      <c r="T151" s="226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7" t="s">
        <v>127</v>
      </c>
      <c r="AT151" s="227" t="s">
        <v>123</v>
      </c>
      <c r="AU151" s="227" t="s">
        <v>85</v>
      </c>
      <c r="AY151" s="17" t="s">
        <v>120</v>
      </c>
      <c r="BE151" s="228">
        <f>IF(N151="základní",J151,0)</f>
        <v>0</v>
      </c>
      <c r="BF151" s="228">
        <f>IF(N151="snížená",J151,0)</f>
        <v>0</v>
      </c>
      <c r="BG151" s="228">
        <f>IF(N151="zákl. přenesená",J151,0)</f>
        <v>0</v>
      </c>
      <c r="BH151" s="228">
        <f>IF(N151="sníž. přenesená",J151,0)</f>
        <v>0</v>
      </c>
      <c r="BI151" s="228">
        <f>IF(N151="nulová",J151,0)</f>
        <v>0</v>
      </c>
      <c r="BJ151" s="17" t="s">
        <v>83</v>
      </c>
      <c r="BK151" s="228">
        <f>ROUND(I151*H151,2)</f>
        <v>0</v>
      </c>
      <c r="BL151" s="17" t="s">
        <v>127</v>
      </c>
      <c r="BM151" s="227" t="s">
        <v>194</v>
      </c>
    </row>
    <row r="152" s="13" customFormat="1">
      <c r="A152" s="13"/>
      <c r="B152" s="229"/>
      <c r="C152" s="230"/>
      <c r="D152" s="231" t="s">
        <v>129</v>
      </c>
      <c r="E152" s="232" t="s">
        <v>1</v>
      </c>
      <c r="F152" s="233" t="s">
        <v>195</v>
      </c>
      <c r="G152" s="230"/>
      <c r="H152" s="234">
        <v>105</v>
      </c>
      <c r="I152" s="235"/>
      <c r="J152" s="230"/>
      <c r="K152" s="230"/>
      <c r="L152" s="236"/>
      <c r="M152" s="237"/>
      <c r="N152" s="238"/>
      <c r="O152" s="238"/>
      <c r="P152" s="238"/>
      <c r="Q152" s="238"/>
      <c r="R152" s="238"/>
      <c r="S152" s="238"/>
      <c r="T152" s="239"/>
      <c r="U152" s="13"/>
      <c r="V152" s="13"/>
      <c r="W152" s="13"/>
      <c r="X152" s="13"/>
      <c r="Y152" s="13"/>
      <c r="Z152" s="13"/>
      <c r="AA152" s="13"/>
      <c r="AB152" s="13"/>
      <c r="AC152" s="13"/>
      <c r="AD152" s="13"/>
      <c r="AE152" s="13"/>
      <c r="AT152" s="240" t="s">
        <v>129</v>
      </c>
      <c r="AU152" s="240" t="s">
        <v>85</v>
      </c>
      <c r="AV152" s="13" t="s">
        <v>85</v>
      </c>
      <c r="AW152" s="13" t="s">
        <v>32</v>
      </c>
      <c r="AX152" s="13" t="s">
        <v>83</v>
      </c>
      <c r="AY152" s="240" t="s">
        <v>120</v>
      </c>
    </row>
    <row r="153" s="2" customFormat="1" ht="24.15" customHeight="1">
      <c r="A153" s="38"/>
      <c r="B153" s="39"/>
      <c r="C153" s="215" t="s">
        <v>196</v>
      </c>
      <c r="D153" s="215" t="s">
        <v>123</v>
      </c>
      <c r="E153" s="216" t="s">
        <v>197</v>
      </c>
      <c r="F153" s="217" t="s">
        <v>198</v>
      </c>
      <c r="G153" s="218" t="s">
        <v>182</v>
      </c>
      <c r="H153" s="219">
        <v>5.0949999999999998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40</v>
      </c>
      <c r="O153" s="91"/>
      <c r="P153" s="225">
        <f>O153*H153</f>
        <v>0</v>
      </c>
      <c r="Q153" s="225">
        <v>0</v>
      </c>
      <c r="R153" s="225">
        <f>Q153*H153</f>
        <v>0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127</v>
      </c>
      <c r="AT153" s="227" t="s">
        <v>123</v>
      </c>
      <c r="AU153" s="227" t="s">
        <v>85</v>
      </c>
      <c r="AY153" s="17" t="s">
        <v>120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83</v>
      </c>
      <c r="BK153" s="228">
        <f>ROUND(I153*H153,2)</f>
        <v>0</v>
      </c>
      <c r="BL153" s="17" t="s">
        <v>127</v>
      </c>
      <c r="BM153" s="227" t="s">
        <v>199</v>
      </c>
    </row>
    <row r="154" s="2" customFormat="1" ht="24.15" customHeight="1">
      <c r="A154" s="38"/>
      <c r="B154" s="39"/>
      <c r="C154" s="215" t="s">
        <v>200</v>
      </c>
      <c r="D154" s="215" t="s">
        <v>123</v>
      </c>
      <c r="E154" s="216" t="s">
        <v>201</v>
      </c>
      <c r="F154" s="217" t="s">
        <v>202</v>
      </c>
      <c r="G154" s="218" t="s">
        <v>182</v>
      </c>
      <c r="H154" s="219">
        <v>356.64999999999998</v>
      </c>
      <c r="I154" s="220"/>
      <c r="J154" s="221">
        <f>ROUND(I154*H154,2)</f>
        <v>0</v>
      </c>
      <c r="K154" s="222"/>
      <c r="L154" s="44"/>
      <c r="M154" s="223" t="s">
        <v>1</v>
      </c>
      <c r="N154" s="224" t="s">
        <v>40</v>
      </c>
      <c r="O154" s="91"/>
      <c r="P154" s="225">
        <f>O154*H154</f>
        <v>0</v>
      </c>
      <c r="Q154" s="225">
        <v>0</v>
      </c>
      <c r="R154" s="225">
        <f>Q154*H154</f>
        <v>0</v>
      </c>
      <c r="S154" s="225">
        <v>0</v>
      </c>
      <c r="T154" s="226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7" t="s">
        <v>127</v>
      </c>
      <c r="AT154" s="227" t="s">
        <v>123</v>
      </c>
      <c r="AU154" s="227" t="s">
        <v>85</v>
      </c>
      <c r="AY154" s="17" t="s">
        <v>120</v>
      </c>
      <c r="BE154" s="228">
        <f>IF(N154="základní",J154,0)</f>
        <v>0</v>
      </c>
      <c r="BF154" s="228">
        <f>IF(N154="snížená",J154,0)</f>
        <v>0</v>
      </c>
      <c r="BG154" s="228">
        <f>IF(N154="zákl. přenesená",J154,0)</f>
        <v>0</v>
      </c>
      <c r="BH154" s="228">
        <f>IF(N154="sníž. přenesená",J154,0)</f>
        <v>0</v>
      </c>
      <c r="BI154" s="228">
        <f>IF(N154="nulová",J154,0)</f>
        <v>0</v>
      </c>
      <c r="BJ154" s="17" t="s">
        <v>83</v>
      </c>
      <c r="BK154" s="228">
        <f>ROUND(I154*H154,2)</f>
        <v>0</v>
      </c>
      <c r="BL154" s="17" t="s">
        <v>127</v>
      </c>
      <c r="BM154" s="227" t="s">
        <v>203</v>
      </c>
    </row>
    <row r="155" s="13" customFormat="1">
      <c r="A155" s="13"/>
      <c r="B155" s="229"/>
      <c r="C155" s="230"/>
      <c r="D155" s="231" t="s">
        <v>129</v>
      </c>
      <c r="E155" s="232" t="s">
        <v>1</v>
      </c>
      <c r="F155" s="233" t="s">
        <v>204</v>
      </c>
      <c r="G155" s="230"/>
      <c r="H155" s="234">
        <v>356.64999999999998</v>
      </c>
      <c r="I155" s="235"/>
      <c r="J155" s="230"/>
      <c r="K155" s="230"/>
      <c r="L155" s="236"/>
      <c r="M155" s="237"/>
      <c r="N155" s="238"/>
      <c r="O155" s="238"/>
      <c r="P155" s="238"/>
      <c r="Q155" s="238"/>
      <c r="R155" s="238"/>
      <c r="S155" s="238"/>
      <c r="T155" s="239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0" t="s">
        <v>129</v>
      </c>
      <c r="AU155" s="240" t="s">
        <v>85</v>
      </c>
      <c r="AV155" s="13" t="s">
        <v>85</v>
      </c>
      <c r="AW155" s="13" t="s">
        <v>32</v>
      </c>
      <c r="AX155" s="13" t="s">
        <v>83</v>
      </c>
      <c r="AY155" s="240" t="s">
        <v>120</v>
      </c>
    </row>
    <row r="156" s="2" customFormat="1" ht="33" customHeight="1">
      <c r="A156" s="38"/>
      <c r="B156" s="39"/>
      <c r="C156" s="215" t="s">
        <v>205</v>
      </c>
      <c r="D156" s="215" t="s">
        <v>123</v>
      </c>
      <c r="E156" s="216" t="s">
        <v>206</v>
      </c>
      <c r="F156" s="217" t="s">
        <v>207</v>
      </c>
      <c r="G156" s="218" t="s">
        <v>182</v>
      </c>
      <c r="H156" s="219">
        <v>5.0949999999999998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40</v>
      </c>
      <c r="O156" s="91"/>
      <c r="P156" s="225">
        <f>O156*H156</f>
        <v>0</v>
      </c>
      <c r="Q156" s="225">
        <v>0</v>
      </c>
      <c r="R156" s="225">
        <f>Q156*H156</f>
        <v>0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127</v>
      </c>
      <c r="AT156" s="227" t="s">
        <v>123</v>
      </c>
      <c r="AU156" s="227" t="s">
        <v>85</v>
      </c>
      <c r="AY156" s="17" t="s">
        <v>120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83</v>
      </c>
      <c r="BK156" s="228">
        <f>ROUND(I156*H156,2)</f>
        <v>0</v>
      </c>
      <c r="BL156" s="17" t="s">
        <v>127</v>
      </c>
      <c r="BM156" s="227" t="s">
        <v>208</v>
      </c>
    </row>
    <row r="157" s="12" customFormat="1" ht="25.92" customHeight="1">
      <c r="A157" s="12"/>
      <c r="B157" s="199"/>
      <c r="C157" s="200"/>
      <c r="D157" s="201" t="s">
        <v>74</v>
      </c>
      <c r="E157" s="202" t="s">
        <v>209</v>
      </c>
      <c r="F157" s="202" t="s">
        <v>210</v>
      </c>
      <c r="G157" s="200"/>
      <c r="H157" s="200"/>
      <c r="I157" s="203"/>
      <c r="J157" s="204">
        <f>BK157</f>
        <v>0</v>
      </c>
      <c r="K157" s="200"/>
      <c r="L157" s="205"/>
      <c r="M157" s="206"/>
      <c r="N157" s="207"/>
      <c r="O157" s="207"/>
      <c r="P157" s="208">
        <f>P158+P165+P207+P277</f>
        <v>0</v>
      </c>
      <c r="Q157" s="207"/>
      <c r="R157" s="208">
        <f>R158+R165+R207+R277</f>
        <v>5.5196187800000001</v>
      </c>
      <c r="S157" s="207"/>
      <c r="T157" s="209">
        <f>T158+T165+T207+T277</f>
        <v>4.9847643000000001</v>
      </c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R157" s="210" t="s">
        <v>85</v>
      </c>
      <c r="AT157" s="211" t="s">
        <v>74</v>
      </c>
      <c r="AU157" s="211" t="s">
        <v>75</v>
      </c>
      <c r="AY157" s="210" t="s">
        <v>120</v>
      </c>
      <c r="BK157" s="212">
        <f>BK158+BK165+BK207+BK277</f>
        <v>0</v>
      </c>
    </row>
    <row r="158" s="12" customFormat="1" ht="22.8" customHeight="1">
      <c r="A158" s="12"/>
      <c r="B158" s="199"/>
      <c r="C158" s="200"/>
      <c r="D158" s="201" t="s">
        <v>74</v>
      </c>
      <c r="E158" s="213" t="s">
        <v>211</v>
      </c>
      <c r="F158" s="213" t="s">
        <v>212</v>
      </c>
      <c r="G158" s="200"/>
      <c r="H158" s="200"/>
      <c r="I158" s="203"/>
      <c r="J158" s="214">
        <f>BK158</f>
        <v>0</v>
      </c>
      <c r="K158" s="200"/>
      <c r="L158" s="205"/>
      <c r="M158" s="206"/>
      <c r="N158" s="207"/>
      <c r="O158" s="207"/>
      <c r="P158" s="208">
        <f>SUM(P159:P164)</f>
        <v>0</v>
      </c>
      <c r="Q158" s="207"/>
      <c r="R158" s="208">
        <f>SUM(R159:R164)</f>
        <v>0.09337680000000001</v>
      </c>
      <c r="S158" s="207"/>
      <c r="T158" s="209">
        <f>SUM(T159:T164)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10" t="s">
        <v>85</v>
      </c>
      <c r="AT158" s="211" t="s">
        <v>74</v>
      </c>
      <c r="AU158" s="211" t="s">
        <v>83</v>
      </c>
      <c r="AY158" s="210" t="s">
        <v>120</v>
      </c>
      <c r="BK158" s="212">
        <f>SUM(BK159:BK164)</f>
        <v>0</v>
      </c>
    </row>
    <row r="159" s="2" customFormat="1" ht="24.15" customHeight="1">
      <c r="A159" s="38"/>
      <c r="B159" s="39"/>
      <c r="C159" s="215" t="s">
        <v>213</v>
      </c>
      <c r="D159" s="215" t="s">
        <v>123</v>
      </c>
      <c r="E159" s="216" t="s">
        <v>214</v>
      </c>
      <c r="F159" s="217" t="s">
        <v>215</v>
      </c>
      <c r="G159" s="218" t="s">
        <v>126</v>
      </c>
      <c r="H159" s="219">
        <v>235.80000000000001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40</v>
      </c>
      <c r="O159" s="91"/>
      <c r="P159" s="225">
        <f>O159*H159</f>
        <v>0</v>
      </c>
      <c r="Q159" s="225">
        <v>0</v>
      </c>
      <c r="R159" s="225">
        <f>Q159*H159</f>
        <v>0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191</v>
      </c>
      <c r="AT159" s="227" t="s">
        <v>123</v>
      </c>
      <c r="AU159" s="227" t="s">
        <v>85</v>
      </c>
      <c r="AY159" s="17" t="s">
        <v>120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83</v>
      </c>
      <c r="BK159" s="228">
        <f>ROUND(I159*H159,2)</f>
        <v>0</v>
      </c>
      <c r="BL159" s="17" t="s">
        <v>191</v>
      </c>
      <c r="BM159" s="227" t="s">
        <v>216</v>
      </c>
    </row>
    <row r="160" s="14" customFormat="1">
      <c r="A160" s="14"/>
      <c r="B160" s="241"/>
      <c r="C160" s="242"/>
      <c r="D160" s="231" t="s">
        <v>129</v>
      </c>
      <c r="E160" s="243" t="s">
        <v>1</v>
      </c>
      <c r="F160" s="244" t="s">
        <v>217</v>
      </c>
      <c r="G160" s="242"/>
      <c r="H160" s="243" t="s">
        <v>1</v>
      </c>
      <c r="I160" s="245"/>
      <c r="J160" s="242"/>
      <c r="K160" s="242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129</v>
      </c>
      <c r="AU160" s="250" t="s">
        <v>85</v>
      </c>
      <c r="AV160" s="14" t="s">
        <v>83</v>
      </c>
      <c r="AW160" s="14" t="s">
        <v>32</v>
      </c>
      <c r="AX160" s="14" t="s">
        <v>75</v>
      </c>
      <c r="AY160" s="250" t="s">
        <v>120</v>
      </c>
    </row>
    <row r="161" s="13" customFormat="1">
      <c r="A161" s="13"/>
      <c r="B161" s="229"/>
      <c r="C161" s="230"/>
      <c r="D161" s="231" t="s">
        <v>129</v>
      </c>
      <c r="E161" s="232" t="s">
        <v>1</v>
      </c>
      <c r="F161" s="233" t="s">
        <v>218</v>
      </c>
      <c r="G161" s="230"/>
      <c r="H161" s="234">
        <v>235.80000000000001</v>
      </c>
      <c r="I161" s="235"/>
      <c r="J161" s="230"/>
      <c r="K161" s="230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129</v>
      </c>
      <c r="AU161" s="240" t="s">
        <v>85</v>
      </c>
      <c r="AV161" s="13" t="s">
        <v>85</v>
      </c>
      <c r="AW161" s="13" t="s">
        <v>32</v>
      </c>
      <c r="AX161" s="13" t="s">
        <v>83</v>
      </c>
      <c r="AY161" s="240" t="s">
        <v>120</v>
      </c>
    </row>
    <row r="162" s="2" customFormat="1" ht="24.15" customHeight="1">
      <c r="A162" s="38"/>
      <c r="B162" s="39"/>
      <c r="C162" s="251" t="s">
        <v>7</v>
      </c>
      <c r="D162" s="251" t="s">
        <v>219</v>
      </c>
      <c r="E162" s="252" t="s">
        <v>220</v>
      </c>
      <c r="F162" s="253" t="s">
        <v>221</v>
      </c>
      <c r="G162" s="254" t="s">
        <v>141</v>
      </c>
      <c r="H162" s="255">
        <v>259.38</v>
      </c>
      <c r="I162" s="256"/>
      <c r="J162" s="257">
        <f>ROUND(I162*H162,2)</f>
        <v>0</v>
      </c>
      <c r="K162" s="258"/>
      <c r="L162" s="259"/>
      <c r="M162" s="260" t="s">
        <v>1</v>
      </c>
      <c r="N162" s="261" t="s">
        <v>40</v>
      </c>
      <c r="O162" s="91"/>
      <c r="P162" s="225">
        <f>O162*H162</f>
        <v>0</v>
      </c>
      <c r="Q162" s="225">
        <v>0.00036000000000000002</v>
      </c>
      <c r="R162" s="225">
        <f>Q162*H162</f>
        <v>0.09337680000000001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222</v>
      </c>
      <c r="AT162" s="227" t="s">
        <v>219</v>
      </c>
      <c r="AU162" s="227" t="s">
        <v>85</v>
      </c>
      <c r="AY162" s="17" t="s">
        <v>120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83</v>
      </c>
      <c r="BK162" s="228">
        <f>ROUND(I162*H162,2)</f>
        <v>0</v>
      </c>
      <c r="BL162" s="17" t="s">
        <v>191</v>
      </c>
      <c r="BM162" s="227" t="s">
        <v>223</v>
      </c>
    </row>
    <row r="163" s="13" customFormat="1">
      <c r="A163" s="13"/>
      <c r="B163" s="229"/>
      <c r="C163" s="230"/>
      <c r="D163" s="231" t="s">
        <v>129</v>
      </c>
      <c r="E163" s="230"/>
      <c r="F163" s="233" t="s">
        <v>224</v>
      </c>
      <c r="G163" s="230"/>
      <c r="H163" s="234">
        <v>259.38</v>
      </c>
      <c r="I163" s="235"/>
      <c r="J163" s="230"/>
      <c r="K163" s="230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129</v>
      </c>
      <c r="AU163" s="240" t="s">
        <v>85</v>
      </c>
      <c r="AV163" s="13" t="s">
        <v>85</v>
      </c>
      <c r="AW163" s="13" t="s">
        <v>4</v>
      </c>
      <c r="AX163" s="13" t="s">
        <v>83</v>
      </c>
      <c r="AY163" s="240" t="s">
        <v>120</v>
      </c>
    </row>
    <row r="164" s="2" customFormat="1" ht="24.15" customHeight="1">
      <c r="A164" s="38"/>
      <c r="B164" s="39"/>
      <c r="C164" s="215" t="s">
        <v>225</v>
      </c>
      <c r="D164" s="215" t="s">
        <v>123</v>
      </c>
      <c r="E164" s="216" t="s">
        <v>226</v>
      </c>
      <c r="F164" s="217" t="s">
        <v>227</v>
      </c>
      <c r="G164" s="218" t="s">
        <v>182</v>
      </c>
      <c r="H164" s="219">
        <v>0.092999999999999999</v>
      </c>
      <c r="I164" s="220"/>
      <c r="J164" s="221">
        <f>ROUND(I164*H164,2)</f>
        <v>0</v>
      </c>
      <c r="K164" s="222"/>
      <c r="L164" s="44"/>
      <c r="M164" s="223" t="s">
        <v>1</v>
      </c>
      <c r="N164" s="224" t="s">
        <v>40</v>
      </c>
      <c r="O164" s="91"/>
      <c r="P164" s="225">
        <f>O164*H164</f>
        <v>0</v>
      </c>
      <c r="Q164" s="225">
        <v>0</v>
      </c>
      <c r="R164" s="225">
        <f>Q164*H164</f>
        <v>0</v>
      </c>
      <c r="S164" s="225">
        <v>0</v>
      </c>
      <c r="T164" s="22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7" t="s">
        <v>191</v>
      </c>
      <c r="AT164" s="227" t="s">
        <v>123</v>
      </c>
      <c r="AU164" s="227" t="s">
        <v>85</v>
      </c>
      <c r="AY164" s="17" t="s">
        <v>120</v>
      </c>
      <c r="BE164" s="228">
        <f>IF(N164="základní",J164,0)</f>
        <v>0</v>
      </c>
      <c r="BF164" s="228">
        <f>IF(N164="snížená",J164,0)</f>
        <v>0</v>
      </c>
      <c r="BG164" s="228">
        <f>IF(N164="zákl. přenesená",J164,0)</f>
        <v>0</v>
      </c>
      <c r="BH164" s="228">
        <f>IF(N164="sníž. přenesená",J164,0)</f>
        <v>0</v>
      </c>
      <c r="BI164" s="228">
        <f>IF(N164="nulová",J164,0)</f>
        <v>0</v>
      </c>
      <c r="BJ164" s="17" t="s">
        <v>83</v>
      </c>
      <c r="BK164" s="228">
        <f>ROUND(I164*H164,2)</f>
        <v>0</v>
      </c>
      <c r="BL164" s="17" t="s">
        <v>191</v>
      </c>
      <c r="BM164" s="227" t="s">
        <v>228</v>
      </c>
    </row>
    <row r="165" s="12" customFormat="1" ht="22.8" customHeight="1">
      <c r="A165" s="12"/>
      <c r="B165" s="199"/>
      <c r="C165" s="200"/>
      <c r="D165" s="201" t="s">
        <v>74</v>
      </c>
      <c r="E165" s="213" t="s">
        <v>229</v>
      </c>
      <c r="F165" s="213" t="s">
        <v>230</v>
      </c>
      <c r="G165" s="200"/>
      <c r="H165" s="200"/>
      <c r="I165" s="203"/>
      <c r="J165" s="214">
        <f>BK165</f>
        <v>0</v>
      </c>
      <c r="K165" s="200"/>
      <c r="L165" s="205"/>
      <c r="M165" s="206"/>
      <c r="N165" s="207"/>
      <c r="O165" s="207"/>
      <c r="P165" s="208">
        <f>SUM(P166:P206)</f>
        <v>0</v>
      </c>
      <c r="Q165" s="207"/>
      <c r="R165" s="208">
        <f>SUM(R166:R206)</f>
        <v>4.4257224800000001</v>
      </c>
      <c r="S165" s="207"/>
      <c r="T165" s="209">
        <f>SUM(T166:T206)</f>
        <v>0.3357</v>
      </c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R165" s="210" t="s">
        <v>85</v>
      </c>
      <c r="AT165" s="211" t="s">
        <v>74</v>
      </c>
      <c r="AU165" s="211" t="s">
        <v>83</v>
      </c>
      <c r="AY165" s="210" t="s">
        <v>120</v>
      </c>
      <c r="BK165" s="212">
        <f>SUM(BK166:BK206)</f>
        <v>0</v>
      </c>
    </row>
    <row r="166" s="2" customFormat="1" ht="37.8" customHeight="1">
      <c r="A166" s="38"/>
      <c r="B166" s="39"/>
      <c r="C166" s="215" t="s">
        <v>231</v>
      </c>
      <c r="D166" s="215" t="s">
        <v>123</v>
      </c>
      <c r="E166" s="216" t="s">
        <v>232</v>
      </c>
      <c r="F166" s="217" t="s">
        <v>233</v>
      </c>
      <c r="G166" s="218" t="s">
        <v>171</v>
      </c>
      <c r="H166" s="219">
        <v>1</v>
      </c>
      <c r="I166" s="220"/>
      <c r="J166" s="221">
        <f>ROUND(I166*H166,2)</f>
        <v>0</v>
      </c>
      <c r="K166" s="222"/>
      <c r="L166" s="44"/>
      <c r="M166" s="223" t="s">
        <v>1</v>
      </c>
      <c r="N166" s="224" t="s">
        <v>40</v>
      </c>
      <c r="O166" s="91"/>
      <c r="P166" s="225">
        <f>O166*H166</f>
        <v>0</v>
      </c>
      <c r="Q166" s="225">
        <v>0</v>
      </c>
      <c r="R166" s="225">
        <f>Q166*H166</f>
        <v>0</v>
      </c>
      <c r="S166" s="225">
        <v>0</v>
      </c>
      <c r="T166" s="22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7" t="s">
        <v>191</v>
      </c>
      <c r="AT166" s="227" t="s">
        <v>123</v>
      </c>
      <c r="AU166" s="227" t="s">
        <v>85</v>
      </c>
      <c r="AY166" s="17" t="s">
        <v>120</v>
      </c>
      <c r="BE166" s="228">
        <f>IF(N166="základní",J166,0)</f>
        <v>0</v>
      </c>
      <c r="BF166" s="228">
        <f>IF(N166="snížená",J166,0)</f>
        <v>0</v>
      </c>
      <c r="BG166" s="228">
        <f>IF(N166="zákl. přenesená",J166,0)</f>
        <v>0</v>
      </c>
      <c r="BH166" s="228">
        <f>IF(N166="sníž. přenesená",J166,0)</f>
        <v>0</v>
      </c>
      <c r="BI166" s="228">
        <f>IF(N166="nulová",J166,0)</f>
        <v>0</v>
      </c>
      <c r="BJ166" s="17" t="s">
        <v>83</v>
      </c>
      <c r="BK166" s="228">
        <f>ROUND(I166*H166,2)</f>
        <v>0</v>
      </c>
      <c r="BL166" s="17" t="s">
        <v>191</v>
      </c>
      <c r="BM166" s="227" t="s">
        <v>234</v>
      </c>
    </row>
    <row r="167" s="2" customFormat="1" ht="24.15" customHeight="1">
      <c r="A167" s="38"/>
      <c r="B167" s="39"/>
      <c r="C167" s="215" t="s">
        <v>235</v>
      </c>
      <c r="D167" s="215" t="s">
        <v>123</v>
      </c>
      <c r="E167" s="216" t="s">
        <v>236</v>
      </c>
      <c r="F167" s="217" t="s">
        <v>237</v>
      </c>
      <c r="G167" s="218" t="s">
        <v>171</v>
      </c>
      <c r="H167" s="219">
        <v>1</v>
      </c>
      <c r="I167" s="220"/>
      <c r="J167" s="221">
        <f>ROUND(I167*H167,2)</f>
        <v>0</v>
      </c>
      <c r="K167" s="222"/>
      <c r="L167" s="44"/>
      <c r="M167" s="223" t="s">
        <v>1</v>
      </c>
      <c r="N167" s="224" t="s">
        <v>40</v>
      </c>
      <c r="O167" s="91"/>
      <c r="P167" s="225">
        <f>O167*H167</f>
        <v>0</v>
      </c>
      <c r="Q167" s="225">
        <v>0</v>
      </c>
      <c r="R167" s="225">
        <f>Q167*H167</f>
        <v>0</v>
      </c>
      <c r="S167" s="225">
        <v>0</v>
      </c>
      <c r="T167" s="226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7" t="s">
        <v>191</v>
      </c>
      <c r="AT167" s="227" t="s">
        <v>123</v>
      </c>
      <c r="AU167" s="227" t="s">
        <v>85</v>
      </c>
      <c r="AY167" s="17" t="s">
        <v>120</v>
      </c>
      <c r="BE167" s="228">
        <f>IF(N167="základní",J167,0)</f>
        <v>0</v>
      </c>
      <c r="BF167" s="228">
        <f>IF(N167="snížená",J167,0)</f>
        <v>0</v>
      </c>
      <c r="BG167" s="228">
        <f>IF(N167="zákl. přenesená",J167,0)</f>
        <v>0</v>
      </c>
      <c r="BH167" s="228">
        <f>IF(N167="sníž. přenesená",J167,0)</f>
        <v>0</v>
      </c>
      <c r="BI167" s="228">
        <f>IF(N167="nulová",J167,0)</f>
        <v>0</v>
      </c>
      <c r="BJ167" s="17" t="s">
        <v>83</v>
      </c>
      <c r="BK167" s="228">
        <f>ROUND(I167*H167,2)</f>
        <v>0</v>
      </c>
      <c r="BL167" s="17" t="s">
        <v>191</v>
      </c>
      <c r="BM167" s="227" t="s">
        <v>238</v>
      </c>
    </row>
    <row r="168" s="2" customFormat="1" ht="33" customHeight="1">
      <c r="A168" s="38"/>
      <c r="B168" s="39"/>
      <c r="C168" s="215" t="s">
        <v>239</v>
      </c>
      <c r="D168" s="215" t="s">
        <v>123</v>
      </c>
      <c r="E168" s="216" t="s">
        <v>240</v>
      </c>
      <c r="F168" s="217" t="s">
        <v>241</v>
      </c>
      <c r="G168" s="218" t="s">
        <v>126</v>
      </c>
      <c r="H168" s="219">
        <v>243.38999999999999</v>
      </c>
      <c r="I168" s="220"/>
      <c r="J168" s="221">
        <f>ROUND(I168*H168,2)</f>
        <v>0</v>
      </c>
      <c r="K168" s="222"/>
      <c r="L168" s="44"/>
      <c r="M168" s="223" t="s">
        <v>1</v>
      </c>
      <c r="N168" s="224" t="s">
        <v>40</v>
      </c>
      <c r="O168" s="91"/>
      <c r="P168" s="225">
        <f>O168*H168</f>
        <v>0</v>
      </c>
      <c r="Q168" s="225">
        <v>0</v>
      </c>
      <c r="R168" s="225">
        <f>Q168*H168</f>
        <v>0</v>
      </c>
      <c r="S168" s="225">
        <v>0</v>
      </c>
      <c r="T168" s="226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7" t="s">
        <v>191</v>
      </c>
      <c r="AT168" s="227" t="s">
        <v>123</v>
      </c>
      <c r="AU168" s="227" t="s">
        <v>85</v>
      </c>
      <c r="AY168" s="17" t="s">
        <v>120</v>
      </c>
      <c r="BE168" s="228">
        <f>IF(N168="základní",J168,0)</f>
        <v>0</v>
      </c>
      <c r="BF168" s="228">
        <f>IF(N168="snížená",J168,0)</f>
        <v>0</v>
      </c>
      <c r="BG168" s="228">
        <f>IF(N168="zákl. přenesená",J168,0)</f>
        <v>0</v>
      </c>
      <c r="BH168" s="228">
        <f>IF(N168="sníž. přenesená",J168,0)</f>
        <v>0</v>
      </c>
      <c r="BI168" s="228">
        <f>IF(N168="nulová",J168,0)</f>
        <v>0</v>
      </c>
      <c r="BJ168" s="17" t="s">
        <v>83</v>
      </c>
      <c r="BK168" s="228">
        <f>ROUND(I168*H168,2)</f>
        <v>0</v>
      </c>
      <c r="BL168" s="17" t="s">
        <v>191</v>
      </c>
      <c r="BM168" s="227" t="s">
        <v>242</v>
      </c>
    </row>
    <row r="169" s="14" customFormat="1">
      <c r="A169" s="14"/>
      <c r="B169" s="241"/>
      <c r="C169" s="242"/>
      <c r="D169" s="231" t="s">
        <v>129</v>
      </c>
      <c r="E169" s="243" t="s">
        <v>1</v>
      </c>
      <c r="F169" s="244" t="s">
        <v>243</v>
      </c>
      <c r="G169" s="242"/>
      <c r="H169" s="243" t="s">
        <v>1</v>
      </c>
      <c r="I169" s="245"/>
      <c r="J169" s="242"/>
      <c r="K169" s="242"/>
      <c r="L169" s="246"/>
      <c r="M169" s="247"/>
      <c r="N169" s="248"/>
      <c r="O169" s="248"/>
      <c r="P169" s="248"/>
      <c r="Q169" s="248"/>
      <c r="R169" s="248"/>
      <c r="S169" s="248"/>
      <c r="T169" s="249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0" t="s">
        <v>129</v>
      </c>
      <c r="AU169" s="250" t="s">
        <v>85</v>
      </c>
      <c r="AV169" s="14" t="s">
        <v>83</v>
      </c>
      <c r="AW169" s="14" t="s">
        <v>32</v>
      </c>
      <c r="AX169" s="14" t="s">
        <v>75</v>
      </c>
      <c r="AY169" s="250" t="s">
        <v>120</v>
      </c>
    </row>
    <row r="170" s="13" customFormat="1">
      <c r="A170" s="13"/>
      <c r="B170" s="229"/>
      <c r="C170" s="230"/>
      <c r="D170" s="231" t="s">
        <v>129</v>
      </c>
      <c r="E170" s="232" t="s">
        <v>1</v>
      </c>
      <c r="F170" s="233" t="s">
        <v>244</v>
      </c>
      <c r="G170" s="230"/>
      <c r="H170" s="234">
        <v>7.5899999999999999</v>
      </c>
      <c r="I170" s="235"/>
      <c r="J170" s="230"/>
      <c r="K170" s="230"/>
      <c r="L170" s="236"/>
      <c r="M170" s="237"/>
      <c r="N170" s="238"/>
      <c r="O170" s="238"/>
      <c r="P170" s="238"/>
      <c r="Q170" s="238"/>
      <c r="R170" s="238"/>
      <c r="S170" s="238"/>
      <c r="T170" s="239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0" t="s">
        <v>129</v>
      </c>
      <c r="AU170" s="240" t="s">
        <v>85</v>
      </c>
      <c r="AV170" s="13" t="s">
        <v>85</v>
      </c>
      <c r="AW170" s="13" t="s">
        <v>32</v>
      </c>
      <c r="AX170" s="13" t="s">
        <v>75</v>
      </c>
      <c r="AY170" s="240" t="s">
        <v>120</v>
      </c>
    </row>
    <row r="171" s="14" customFormat="1">
      <c r="A171" s="14"/>
      <c r="B171" s="241"/>
      <c r="C171" s="242"/>
      <c r="D171" s="231" t="s">
        <v>129</v>
      </c>
      <c r="E171" s="243" t="s">
        <v>1</v>
      </c>
      <c r="F171" s="244" t="s">
        <v>245</v>
      </c>
      <c r="G171" s="242"/>
      <c r="H171" s="243" t="s">
        <v>1</v>
      </c>
      <c r="I171" s="245"/>
      <c r="J171" s="242"/>
      <c r="K171" s="242"/>
      <c r="L171" s="246"/>
      <c r="M171" s="247"/>
      <c r="N171" s="248"/>
      <c r="O171" s="248"/>
      <c r="P171" s="248"/>
      <c r="Q171" s="248"/>
      <c r="R171" s="248"/>
      <c r="S171" s="248"/>
      <c r="T171" s="249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0" t="s">
        <v>129</v>
      </c>
      <c r="AU171" s="250" t="s">
        <v>85</v>
      </c>
      <c r="AV171" s="14" t="s">
        <v>83</v>
      </c>
      <c r="AW171" s="14" t="s">
        <v>32</v>
      </c>
      <c r="AX171" s="14" t="s">
        <v>75</v>
      </c>
      <c r="AY171" s="250" t="s">
        <v>120</v>
      </c>
    </row>
    <row r="172" s="13" customFormat="1">
      <c r="A172" s="13"/>
      <c r="B172" s="229"/>
      <c r="C172" s="230"/>
      <c r="D172" s="231" t="s">
        <v>129</v>
      </c>
      <c r="E172" s="232" t="s">
        <v>1</v>
      </c>
      <c r="F172" s="233" t="s">
        <v>218</v>
      </c>
      <c r="G172" s="230"/>
      <c r="H172" s="234">
        <v>235.80000000000001</v>
      </c>
      <c r="I172" s="235"/>
      <c r="J172" s="230"/>
      <c r="K172" s="230"/>
      <c r="L172" s="236"/>
      <c r="M172" s="237"/>
      <c r="N172" s="238"/>
      <c r="O172" s="238"/>
      <c r="P172" s="238"/>
      <c r="Q172" s="238"/>
      <c r="R172" s="238"/>
      <c r="S172" s="238"/>
      <c r="T172" s="239"/>
      <c r="U172" s="13"/>
      <c r="V172" s="13"/>
      <c r="W172" s="13"/>
      <c r="X172" s="13"/>
      <c r="Y172" s="13"/>
      <c r="Z172" s="13"/>
      <c r="AA172" s="13"/>
      <c r="AB172" s="13"/>
      <c r="AC172" s="13"/>
      <c r="AD172" s="13"/>
      <c r="AE172" s="13"/>
      <c r="AT172" s="240" t="s">
        <v>129</v>
      </c>
      <c r="AU172" s="240" t="s">
        <v>85</v>
      </c>
      <c r="AV172" s="13" t="s">
        <v>85</v>
      </c>
      <c r="AW172" s="13" t="s">
        <v>32</v>
      </c>
      <c r="AX172" s="13" t="s">
        <v>75</v>
      </c>
      <c r="AY172" s="240" t="s">
        <v>120</v>
      </c>
    </row>
    <row r="173" s="15" customFormat="1">
      <c r="A173" s="15"/>
      <c r="B173" s="262"/>
      <c r="C173" s="263"/>
      <c r="D173" s="231" t="s">
        <v>129</v>
      </c>
      <c r="E173" s="264" t="s">
        <v>1</v>
      </c>
      <c r="F173" s="265" t="s">
        <v>246</v>
      </c>
      <c r="G173" s="263"/>
      <c r="H173" s="266">
        <v>243.38999999999999</v>
      </c>
      <c r="I173" s="267"/>
      <c r="J173" s="263"/>
      <c r="K173" s="263"/>
      <c r="L173" s="268"/>
      <c r="M173" s="269"/>
      <c r="N173" s="270"/>
      <c r="O173" s="270"/>
      <c r="P173" s="270"/>
      <c r="Q173" s="270"/>
      <c r="R173" s="270"/>
      <c r="S173" s="270"/>
      <c r="T173" s="27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72" t="s">
        <v>129</v>
      </c>
      <c r="AU173" s="272" t="s">
        <v>85</v>
      </c>
      <c r="AV173" s="15" t="s">
        <v>127</v>
      </c>
      <c r="AW173" s="15" t="s">
        <v>32</v>
      </c>
      <c r="AX173" s="15" t="s">
        <v>83</v>
      </c>
      <c r="AY173" s="272" t="s">
        <v>120</v>
      </c>
    </row>
    <row r="174" s="2" customFormat="1" ht="16.5" customHeight="1">
      <c r="A174" s="38"/>
      <c r="B174" s="39"/>
      <c r="C174" s="251" t="s">
        <v>247</v>
      </c>
      <c r="D174" s="251" t="s">
        <v>219</v>
      </c>
      <c r="E174" s="252" t="s">
        <v>248</v>
      </c>
      <c r="F174" s="253" t="s">
        <v>249</v>
      </c>
      <c r="G174" s="254" t="s">
        <v>250</v>
      </c>
      <c r="H174" s="255">
        <v>6.133</v>
      </c>
      <c r="I174" s="256"/>
      <c r="J174" s="257">
        <f>ROUND(I174*H174,2)</f>
        <v>0</v>
      </c>
      <c r="K174" s="258"/>
      <c r="L174" s="259"/>
      <c r="M174" s="260" t="s">
        <v>1</v>
      </c>
      <c r="N174" s="261" t="s">
        <v>40</v>
      </c>
      <c r="O174" s="91"/>
      <c r="P174" s="225">
        <f>O174*H174</f>
        <v>0</v>
      </c>
      <c r="Q174" s="225">
        <v>0.55000000000000004</v>
      </c>
      <c r="R174" s="225">
        <f>Q174*H174</f>
        <v>3.3731500000000003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222</v>
      </c>
      <c r="AT174" s="227" t="s">
        <v>219</v>
      </c>
      <c r="AU174" s="227" t="s">
        <v>85</v>
      </c>
      <c r="AY174" s="17" t="s">
        <v>120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83</v>
      </c>
      <c r="BK174" s="228">
        <f>ROUND(I174*H174,2)</f>
        <v>0</v>
      </c>
      <c r="BL174" s="17" t="s">
        <v>191</v>
      </c>
      <c r="BM174" s="227" t="s">
        <v>251</v>
      </c>
    </row>
    <row r="175" s="13" customFormat="1">
      <c r="A175" s="13"/>
      <c r="B175" s="229"/>
      <c r="C175" s="230"/>
      <c r="D175" s="231" t="s">
        <v>129</v>
      </c>
      <c r="E175" s="232" t="s">
        <v>1</v>
      </c>
      <c r="F175" s="233" t="s">
        <v>252</v>
      </c>
      <c r="G175" s="230"/>
      <c r="H175" s="234">
        <v>5.8410000000000002</v>
      </c>
      <c r="I175" s="235"/>
      <c r="J175" s="230"/>
      <c r="K175" s="230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129</v>
      </c>
      <c r="AU175" s="240" t="s">
        <v>85</v>
      </c>
      <c r="AV175" s="13" t="s">
        <v>85</v>
      </c>
      <c r="AW175" s="13" t="s">
        <v>32</v>
      </c>
      <c r="AX175" s="13" t="s">
        <v>83</v>
      </c>
      <c r="AY175" s="240" t="s">
        <v>120</v>
      </c>
    </row>
    <row r="176" s="13" customFormat="1">
      <c r="A176" s="13"/>
      <c r="B176" s="229"/>
      <c r="C176" s="230"/>
      <c r="D176" s="231" t="s">
        <v>129</v>
      </c>
      <c r="E176" s="230"/>
      <c r="F176" s="233" t="s">
        <v>253</v>
      </c>
      <c r="G176" s="230"/>
      <c r="H176" s="234">
        <v>6.133</v>
      </c>
      <c r="I176" s="235"/>
      <c r="J176" s="230"/>
      <c r="K176" s="230"/>
      <c r="L176" s="236"/>
      <c r="M176" s="237"/>
      <c r="N176" s="238"/>
      <c r="O176" s="238"/>
      <c r="P176" s="238"/>
      <c r="Q176" s="238"/>
      <c r="R176" s="238"/>
      <c r="S176" s="238"/>
      <c r="T176" s="239"/>
      <c r="U176" s="13"/>
      <c r="V176" s="13"/>
      <c r="W176" s="13"/>
      <c r="X176" s="13"/>
      <c r="Y176" s="13"/>
      <c r="Z176" s="13"/>
      <c r="AA176" s="13"/>
      <c r="AB176" s="13"/>
      <c r="AC176" s="13"/>
      <c r="AD176" s="13"/>
      <c r="AE176" s="13"/>
      <c r="AT176" s="240" t="s">
        <v>129</v>
      </c>
      <c r="AU176" s="240" t="s">
        <v>85</v>
      </c>
      <c r="AV176" s="13" t="s">
        <v>85</v>
      </c>
      <c r="AW176" s="13" t="s">
        <v>4</v>
      </c>
      <c r="AX176" s="13" t="s">
        <v>83</v>
      </c>
      <c r="AY176" s="240" t="s">
        <v>120</v>
      </c>
    </row>
    <row r="177" s="2" customFormat="1" ht="16.5" customHeight="1">
      <c r="A177" s="38"/>
      <c r="B177" s="39"/>
      <c r="C177" s="251" t="s">
        <v>254</v>
      </c>
      <c r="D177" s="251" t="s">
        <v>219</v>
      </c>
      <c r="E177" s="252" t="s">
        <v>255</v>
      </c>
      <c r="F177" s="253" t="s">
        <v>256</v>
      </c>
      <c r="G177" s="254" t="s">
        <v>250</v>
      </c>
      <c r="H177" s="255">
        <v>0.042000000000000003</v>
      </c>
      <c r="I177" s="256"/>
      <c r="J177" s="257">
        <f>ROUND(I177*H177,2)</f>
        <v>0</v>
      </c>
      <c r="K177" s="258"/>
      <c r="L177" s="259"/>
      <c r="M177" s="260" t="s">
        <v>1</v>
      </c>
      <c r="N177" s="261" t="s">
        <v>40</v>
      </c>
      <c r="O177" s="91"/>
      <c r="P177" s="225">
        <f>O177*H177</f>
        <v>0</v>
      </c>
      <c r="Q177" s="225">
        <v>0.55000000000000004</v>
      </c>
      <c r="R177" s="225">
        <f>Q177*H177</f>
        <v>0.023100000000000002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222</v>
      </c>
      <c r="AT177" s="227" t="s">
        <v>219</v>
      </c>
      <c r="AU177" s="227" t="s">
        <v>85</v>
      </c>
      <c r="AY177" s="17" t="s">
        <v>120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83</v>
      </c>
      <c r="BK177" s="228">
        <f>ROUND(I177*H177,2)</f>
        <v>0</v>
      </c>
      <c r="BL177" s="17" t="s">
        <v>191</v>
      </c>
      <c r="BM177" s="227" t="s">
        <v>257</v>
      </c>
    </row>
    <row r="178" s="13" customFormat="1">
      <c r="A178" s="13"/>
      <c r="B178" s="229"/>
      <c r="C178" s="230"/>
      <c r="D178" s="231" t="s">
        <v>129</v>
      </c>
      <c r="E178" s="232" t="s">
        <v>1</v>
      </c>
      <c r="F178" s="233" t="s">
        <v>258</v>
      </c>
      <c r="G178" s="230"/>
      <c r="H178" s="234">
        <v>0.037999999999999999</v>
      </c>
      <c r="I178" s="235"/>
      <c r="J178" s="230"/>
      <c r="K178" s="230"/>
      <c r="L178" s="236"/>
      <c r="M178" s="237"/>
      <c r="N178" s="238"/>
      <c r="O178" s="238"/>
      <c r="P178" s="238"/>
      <c r="Q178" s="238"/>
      <c r="R178" s="238"/>
      <c r="S178" s="238"/>
      <c r="T178" s="239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40" t="s">
        <v>129</v>
      </c>
      <c r="AU178" s="240" t="s">
        <v>85</v>
      </c>
      <c r="AV178" s="13" t="s">
        <v>85</v>
      </c>
      <c r="AW178" s="13" t="s">
        <v>32</v>
      </c>
      <c r="AX178" s="13" t="s">
        <v>83</v>
      </c>
      <c r="AY178" s="240" t="s">
        <v>120</v>
      </c>
    </row>
    <row r="179" s="13" customFormat="1">
      <c r="A179" s="13"/>
      <c r="B179" s="229"/>
      <c r="C179" s="230"/>
      <c r="D179" s="231" t="s">
        <v>129</v>
      </c>
      <c r="E179" s="230"/>
      <c r="F179" s="233" t="s">
        <v>259</v>
      </c>
      <c r="G179" s="230"/>
      <c r="H179" s="234">
        <v>0.042000000000000003</v>
      </c>
      <c r="I179" s="235"/>
      <c r="J179" s="230"/>
      <c r="K179" s="230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129</v>
      </c>
      <c r="AU179" s="240" t="s">
        <v>85</v>
      </c>
      <c r="AV179" s="13" t="s">
        <v>85</v>
      </c>
      <c r="AW179" s="13" t="s">
        <v>4</v>
      </c>
      <c r="AX179" s="13" t="s">
        <v>83</v>
      </c>
      <c r="AY179" s="240" t="s">
        <v>120</v>
      </c>
    </row>
    <row r="180" s="2" customFormat="1" ht="24.15" customHeight="1">
      <c r="A180" s="38"/>
      <c r="B180" s="39"/>
      <c r="C180" s="215" t="s">
        <v>260</v>
      </c>
      <c r="D180" s="215" t="s">
        <v>123</v>
      </c>
      <c r="E180" s="216" t="s">
        <v>261</v>
      </c>
      <c r="F180" s="217" t="s">
        <v>262</v>
      </c>
      <c r="G180" s="218" t="s">
        <v>126</v>
      </c>
      <c r="H180" s="219">
        <v>18.803999999999998</v>
      </c>
      <c r="I180" s="220"/>
      <c r="J180" s="221">
        <f>ROUND(I180*H180,2)</f>
        <v>0</v>
      </c>
      <c r="K180" s="222"/>
      <c r="L180" s="44"/>
      <c r="M180" s="223" t="s">
        <v>1</v>
      </c>
      <c r="N180" s="224" t="s">
        <v>40</v>
      </c>
      <c r="O180" s="91"/>
      <c r="P180" s="225">
        <f>O180*H180</f>
        <v>0</v>
      </c>
      <c r="Q180" s="225">
        <v>0</v>
      </c>
      <c r="R180" s="225">
        <f>Q180*H180</f>
        <v>0</v>
      </c>
      <c r="S180" s="225">
        <v>0</v>
      </c>
      <c r="T180" s="226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7" t="s">
        <v>191</v>
      </c>
      <c r="AT180" s="227" t="s">
        <v>123</v>
      </c>
      <c r="AU180" s="227" t="s">
        <v>85</v>
      </c>
      <c r="AY180" s="17" t="s">
        <v>120</v>
      </c>
      <c r="BE180" s="228">
        <f>IF(N180="základní",J180,0)</f>
        <v>0</v>
      </c>
      <c r="BF180" s="228">
        <f>IF(N180="snížená",J180,0)</f>
        <v>0</v>
      </c>
      <c r="BG180" s="228">
        <f>IF(N180="zákl. přenesená",J180,0)</f>
        <v>0</v>
      </c>
      <c r="BH180" s="228">
        <f>IF(N180="sníž. přenesená",J180,0)</f>
        <v>0</v>
      </c>
      <c r="BI180" s="228">
        <f>IF(N180="nulová",J180,0)</f>
        <v>0</v>
      </c>
      <c r="BJ180" s="17" t="s">
        <v>83</v>
      </c>
      <c r="BK180" s="228">
        <f>ROUND(I180*H180,2)</f>
        <v>0</v>
      </c>
      <c r="BL180" s="17" t="s">
        <v>191</v>
      </c>
      <c r="BM180" s="227" t="s">
        <v>263</v>
      </c>
    </row>
    <row r="181" s="14" customFormat="1">
      <c r="A181" s="14"/>
      <c r="B181" s="241"/>
      <c r="C181" s="242"/>
      <c r="D181" s="231" t="s">
        <v>129</v>
      </c>
      <c r="E181" s="243" t="s">
        <v>1</v>
      </c>
      <c r="F181" s="244" t="s">
        <v>264</v>
      </c>
      <c r="G181" s="242"/>
      <c r="H181" s="243" t="s">
        <v>1</v>
      </c>
      <c r="I181" s="245"/>
      <c r="J181" s="242"/>
      <c r="K181" s="242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129</v>
      </c>
      <c r="AU181" s="250" t="s">
        <v>85</v>
      </c>
      <c r="AV181" s="14" t="s">
        <v>83</v>
      </c>
      <c r="AW181" s="14" t="s">
        <v>32</v>
      </c>
      <c r="AX181" s="14" t="s">
        <v>75</v>
      </c>
      <c r="AY181" s="250" t="s">
        <v>120</v>
      </c>
    </row>
    <row r="182" s="13" customFormat="1">
      <c r="A182" s="13"/>
      <c r="B182" s="229"/>
      <c r="C182" s="230"/>
      <c r="D182" s="231" t="s">
        <v>129</v>
      </c>
      <c r="E182" s="232" t="s">
        <v>1</v>
      </c>
      <c r="F182" s="233" t="s">
        <v>265</v>
      </c>
      <c r="G182" s="230"/>
      <c r="H182" s="234">
        <v>3.1600000000000001</v>
      </c>
      <c r="I182" s="235"/>
      <c r="J182" s="230"/>
      <c r="K182" s="230"/>
      <c r="L182" s="236"/>
      <c r="M182" s="237"/>
      <c r="N182" s="238"/>
      <c r="O182" s="238"/>
      <c r="P182" s="238"/>
      <c r="Q182" s="238"/>
      <c r="R182" s="238"/>
      <c r="S182" s="238"/>
      <c r="T182" s="239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40" t="s">
        <v>129</v>
      </c>
      <c r="AU182" s="240" t="s">
        <v>85</v>
      </c>
      <c r="AV182" s="13" t="s">
        <v>85</v>
      </c>
      <c r="AW182" s="13" t="s">
        <v>32</v>
      </c>
      <c r="AX182" s="13" t="s">
        <v>75</v>
      </c>
      <c r="AY182" s="240" t="s">
        <v>120</v>
      </c>
    </row>
    <row r="183" s="14" customFormat="1">
      <c r="A183" s="14"/>
      <c r="B183" s="241"/>
      <c r="C183" s="242"/>
      <c r="D183" s="231" t="s">
        <v>129</v>
      </c>
      <c r="E183" s="243" t="s">
        <v>1</v>
      </c>
      <c r="F183" s="244" t="s">
        <v>266</v>
      </c>
      <c r="G183" s="242"/>
      <c r="H183" s="243" t="s">
        <v>1</v>
      </c>
      <c r="I183" s="245"/>
      <c r="J183" s="242"/>
      <c r="K183" s="242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129</v>
      </c>
      <c r="AU183" s="250" t="s">
        <v>85</v>
      </c>
      <c r="AV183" s="14" t="s">
        <v>83</v>
      </c>
      <c r="AW183" s="14" t="s">
        <v>32</v>
      </c>
      <c r="AX183" s="14" t="s">
        <v>75</v>
      </c>
      <c r="AY183" s="250" t="s">
        <v>120</v>
      </c>
    </row>
    <row r="184" s="13" customFormat="1">
      <c r="A184" s="13"/>
      <c r="B184" s="229"/>
      <c r="C184" s="230"/>
      <c r="D184" s="231" t="s">
        <v>129</v>
      </c>
      <c r="E184" s="232" t="s">
        <v>1</v>
      </c>
      <c r="F184" s="233" t="s">
        <v>267</v>
      </c>
      <c r="G184" s="230"/>
      <c r="H184" s="234">
        <v>10.584</v>
      </c>
      <c r="I184" s="235"/>
      <c r="J184" s="230"/>
      <c r="K184" s="230"/>
      <c r="L184" s="236"/>
      <c r="M184" s="237"/>
      <c r="N184" s="238"/>
      <c r="O184" s="238"/>
      <c r="P184" s="238"/>
      <c r="Q184" s="238"/>
      <c r="R184" s="238"/>
      <c r="S184" s="238"/>
      <c r="T184" s="239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40" t="s">
        <v>129</v>
      </c>
      <c r="AU184" s="240" t="s">
        <v>85</v>
      </c>
      <c r="AV184" s="13" t="s">
        <v>85</v>
      </c>
      <c r="AW184" s="13" t="s">
        <v>32</v>
      </c>
      <c r="AX184" s="13" t="s">
        <v>75</v>
      </c>
      <c r="AY184" s="240" t="s">
        <v>120</v>
      </c>
    </row>
    <row r="185" s="14" customFormat="1">
      <c r="A185" s="14"/>
      <c r="B185" s="241"/>
      <c r="C185" s="242"/>
      <c r="D185" s="231" t="s">
        <v>129</v>
      </c>
      <c r="E185" s="243" t="s">
        <v>1</v>
      </c>
      <c r="F185" s="244" t="s">
        <v>268</v>
      </c>
      <c r="G185" s="242"/>
      <c r="H185" s="243" t="s">
        <v>1</v>
      </c>
      <c r="I185" s="245"/>
      <c r="J185" s="242"/>
      <c r="K185" s="242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129</v>
      </c>
      <c r="AU185" s="250" t="s">
        <v>85</v>
      </c>
      <c r="AV185" s="14" t="s">
        <v>83</v>
      </c>
      <c r="AW185" s="14" t="s">
        <v>32</v>
      </c>
      <c r="AX185" s="14" t="s">
        <v>75</v>
      </c>
      <c r="AY185" s="250" t="s">
        <v>120</v>
      </c>
    </row>
    <row r="186" s="13" customFormat="1">
      <c r="A186" s="13"/>
      <c r="B186" s="229"/>
      <c r="C186" s="230"/>
      <c r="D186" s="231" t="s">
        <v>129</v>
      </c>
      <c r="E186" s="232" t="s">
        <v>1</v>
      </c>
      <c r="F186" s="233" t="s">
        <v>269</v>
      </c>
      <c r="G186" s="230"/>
      <c r="H186" s="234">
        <v>1.6799999999999999</v>
      </c>
      <c r="I186" s="235"/>
      <c r="J186" s="230"/>
      <c r="K186" s="230"/>
      <c r="L186" s="236"/>
      <c r="M186" s="237"/>
      <c r="N186" s="238"/>
      <c r="O186" s="238"/>
      <c r="P186" s="238"/>
      <c r="Q186" s="238"/>
      <c r="R186" s="238"/>
      <c r="S186" s="238"/>
      <c r="T186" s="239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0" t="s">
        <v>129</v>
      </c>
      <c r="AU186" s="240" t="s">
        <v>85</v>
      </c>
      <c r="AV186" s="13" t="s">
        <v>85</v>
      </c>
      <c r="AW186" s="13" t="s">
        <v>32</v>
      </c>
      <c r="AX186" s="13" t="s">
        <v>75</v>
      </c>
      <c r="AY186" s="240" t="s">
        <v>120</v>
      </c>
    </row>
    <row r="187" s="13" customFormat="1">
      <c r="A187" s="13"/>
      <c r="B187" s="229"/>
      <c r="C187" s="230"/>
      <c r="D187" s="231" t="s">
        <v>129</v>
      </c>
      <c r="E187" s="232" t="s">
        <v>1</v>
      </c>
      <c r="F187" s="233" t="s">
        <v>270</v>
      </c>
      <c r="G187" s="230"/>
      <c r="H187" s="234">
        <v>3.3799999999999999</v>
      </c>
      <c r="I187" s="235"/>
      <c r="J187" s="230"/>
      <c r="K187" s="230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129</v>
      </c>
      <c r="AU187" s="240" t="s">
        <v>85</v>
      </c>
      <c r="AV187" s="13" t="s">
        <v>85</v>
      </c>
      <c r="AW187" s="13" t="s">
        <v>32</v>
      </c>
      <c r="AX187" s="13" t="s">
        <v>75</v>
      </c>
      <c r="AY187" s="240" t="s">
        <v>120</v>
      </c>
    </row>
    <row r="188" s="15" customFormat="1">
      <c r="A188" s="15"/>
      <c r="B188" s="262"/>
      <c r="C188" s="263"/>
      <c r="D188" s="231" t="s">
        <v>129</v>
      </c>
      <c r="E188" s="264" t="s">
        <v>1</v>
      </c>
      <c r="F188" s="265" t="s">
        <v>246</v>
      </c>
      <c r="G188" s="263"/>
      <c r="H188" s="266">
        <v>18.803999999999998</v>
      </c>
      <c r="I188" s="267"/>
      <c r="J188" s="263"/>
      <c r="K188" s="263"/>
      <c r="L188" s="268"/>
      <c r="M188" s="269"/>
      <c r="N188" s="270"/>
      <c r="O188" s="270"/>
      <c r="P188" s="270"/>
      <c r="Q188" s="270"/>
      <c r="R188" s="270"/>
      <c r="S188" s="270"/>
      <c r="T188" s="271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72" t="s">
        <v>129</v>
      </c>
      <c r="AU188" s="272" t="s">
        <v>85</v>
      </c>
      <c r="AV188" s="15" t="s">
        <v>127</v>
      </c>
      <c r="AW188" s="15" t="s">
        <v>32</v>
      </c>
      <c r="AX188" s="15" t="s">
        <v>83</v>
      </c>
      <c r="AY188" s="272" t="s">
        <v>120</v>
      </c>
    </row>
    <row r="189" s="2" customFormat="1" ht="16.5" customHeight="1">
      <c r="A189" s="38"/>
      <c r="B189" s="39"/>
      <c r="C189" s="251" t="s">
        <v>271</v>
      </c>
      <c r="D189" s="251" t="s">
        <v>219</v>
      </c>
      <c r="E189" s="252" t="s">
        <v>248</v>
      </c>
      <c r="F189" s="253" t="s">
        <v>249</v>
      </c>
      <c r="G189" s="254" t="s">
        <v>250</v>
      </c>
      <c r="H189" s="255">
        <v>0.46000000000000002</v>
      </c>
      <c r="I189" s="256"/>
      <c r="J189" s="257">
        <f>ROUND(I189*H189,2)</f>
        <v>0</v>
      </c>
      <c r="K189" s="258"/>
      <c r="L189" s="259"/>
      <c r="M189" s="260" t="s">
        <v>1</v>
      </c>
      <c r="N189" s="261" t="s">
        <v>40</v>
      </c>
      <c r="O189" s="91"/>
      <c r="P189" s="225">
        <f>O189*H189</f>
        <v>0</v>
      </c>
      <c r="Q189" s="225">
        <v>0.55000000000000004</v>
      </c>
      <c r="R189" s="225">
        <f>Q189*H189</f>
        <v>0.25300000000000006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222</v>
      </c>
      <c r="AT189" s="227" t="s">
        <v>219</v>
      </c>
      <c r="AU189" s="227" t="s">
        <v>85</v>
      </c>
      <c r="AY189" s="17" t="s">
        <v>120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83</v>
      </c>
      <c r="BK189" s="228">
        <f>ROUND(I189*H189,2)</f>
        <v>0</v>
      </c>
      <c r="BL189" s="17" t="s">
        <v>191</v>
      </c>
      <c r="BM189" s="227" t="s">
        <v>272</v>
      </c>
    </row>
    <row r="190" s="13" customFormat="1">
      <c r="A190" s="13"/>
      <c r="B190" s="229"/>
      <c r="C190" s="230"/>
      <c r="D190" s="231" t="s">
        <v>129</v>
      </c>
      <c r="E190" s="232" t="s">
        <v>1</v>
      </c>
      <c r="F190" s="233" t="s">
        <v>273</v>
      </c>
      <c r="G190" s="230"/>
      <c r="H190" s="234">
        <v>0.45100000000000001</v>
      </c>
      <c r="I190" s="235"/>
      <c r="J190" s="230"/>
      <c r="K190" s="230"/>
      <c r="L190" s="236"/>
      <c r="M190" s="237"/>
      <c r="N190" s="238"/>
      <c r="O190" s="238"/>
      <c r="P190" s="238"/>
      <c r="Q190" s="238"/>
      <c r="R190" s="238"/>
      <c r="S190" s="238"/>
      <c r="T190" s="239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40" t="s">
        <v>129</v>
      </c>
      <c r="AU190" s="240" t="s">
        <v>85</v>
      </c>
      <c r="AV190" s="13" t="s">
        <v>85</v>
      </c>
      <c r="AW190" s="13" t="s">
        <v>32</v>
      </c>
      <c r="AX190" s="13" t="s">
        <v>83</v>
      </c>
      <c r="AY190" s="240" t="s">
        <v>120</v>
      </c>
    </row>
    <row r="191" s="13" customFormat="1">
      <c r="A191" s="13"/>
      <c r="B191" s="229"/>
      <c r="C191" s="230"/>
      <c r="D191" s="231" t="s">
        <v>129</v>
      </c>
      <c r="E191" s="230"/>
      <c r="F191" s="233" t="s">
        <v>274</v>
      </c>
      <c r="G191" s="230"/>
      <c r="H191" s="234">
        <v>0.46000000000000002</v>
      </c>
      <c r="I191" s="235"/>
      <c r="J191" s="230"/>
      <c r="K191" s="230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129</v>
      </c>
      <c r="AU191" s="240" t="s">
        <v>85</v>
      </c>
      <c r="AV191" s="13" t="s">
        <v>85</v>
      </c>
      <c r="AW191" s="13" t="s">
        <v>4</v>
      </c>
      <c r="AX191" s="13" t="s">
        <v>83</v>
      </c>
      <c r="AY191" s="240" t="s">
        <v>120</v>
      </c>
    </row>
    <row r="192" s="2" customFormat="1" ht="16.5" customHeight="1">
      <c r="A192" s="38"/>
      <c r="B192" s="39"/>
      <c r="C192" s="215" t="s">
        <v>275</v>
      </c>
      <c r="D192" s="215" t="s">
        <v>123</v>
      </c>
      <c r="E192" s="216" t="s">
        <v>276</v>
      </c>
      <c r="F192" s="217" t="s">
        <v>277</v>
      </c>
      <c r="G192" s="218" t="s">
        <v>126</v>
      </c>
      <c r="H192" s="219">
        <v>22.379999999999999</v>
      </c>
      <c r="I192" s="220"/>
      <c r="J192" s="221">
        <f>ROUND(I192*H192,2)</f>
        <v>0</v>
      </c>
      <c r="K192" s="222"/>
      <c r="L192" s="44"/>
      <c r="M192" s="223" t="s">
        <v>1</v>
      </c>
      <c r="N192" s="224" t="s">
        <v>40</v>
      </c>
      <c r="O192" s="91"/>
      <c r="P192" s="225">
        <f>O192*H192</f>
        <v>0</v>
      </c>
      <c r="Q192" s="225">
        <v>0</v>
      </c>
      <c r="R192" s="225">
        <f>Q192*H192</f>
        <v>0</v>
      </c>
      <c r="S192" s="225">
        <v>0.014999999999999999</v>
      </c>
      <c r="T192" s="226">
        <f>S192*H192</f>
        <v>0.3357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7" t="s">
        <v>191</v>
      </c>
      <c r="AT192" s="227" t="s">
        <v>123</v>
      </c>
      <c r="AU192" s="227" t="s">
        <v>85</v>
      </c>
      <c r="AY192" s="17" t="s">
        <v>120</v>
      </c>
      <c r="BE192" s="228">
        <f>IF(N192="základní",J192,0)</f>
        <v>0</v>
      </c>
      <c r="BF192" s="228">
        <f>IF(N192="snížená",J192,0)</f>
        <v>0</v>
      </c>
      <c r="BG192" s="228">
        <f>IF(N192="zákl. přenesená",J192,0)</f>
        <v>0</v>
      </c>
      <c r="BH192" s="228">
        <f>IF(N192="sníž. přenesená",J192,0)</f>
        <v>0</v>
      </c>
      <c r="BI192" s="228">
        <f>IF(N192="nulová",J192,0)</f>
        <v>0</v>
      </c>
      <c r="BJ192" s="17" t="s">
        <v>83</v>
      </c>
      <c r="BK192" s="228">
        <f>ROUND(I192*H192,2)</f>
        <v>0</v>
      </c>
      <c r="BL192" s="17" t="s">
        <v>191</v>
      </c>
      <c r="BM192" s="227" t="s">
        <v>278</v>
      </c>
    </row>
    <row r="193" s="14" customFormat="1">
      <c r="A193" s="14"/>
      <c r="B193" s="241"/>
      <c r="C193" s="242"/>
      <c r="D193" s="231" t="s">
        <v>129</v>
      </c>
      <c r="E193" s="243" t="s">
        <v>1</v>
      </c>
      <c r="F193" s="244" t="s">
        <v>279</v>
      </c>
      <c r="G193" s="242"/>
      <c r="H193" s="243" t="s">
        <v>1</v>
      </c>
      <c r="I193" s="245"/>
      <c r="J193" s="242"/>
      <c r="K193" s="242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129</v>
      </c>
      <c r="AU193" s="250" t="s">
        <v>85</v>
      </c>
      <c r="AV193" s="14" t="s">
        <v>83</v>
      </c>
      <c r="AW193" s="14" t="s">
        <v>32</v>
      </c>
      <c r="AX193" s="14" t="s">
        <v>75</v>
      </c>
      <c r="AY193" s="250" t="s">
        <v>120</v>
      </c>
    </row>
    <row r="194" s="13" customFormat="1">
      <c r="A194" s="13"/>
      <c r="B194" s="229"/>
      <c r="C194" s="230"/>
      <c r="D194" s="231" t="s">
        <v>129</v>
      </c>
      <c r="E194" s="232" t="s">
        <v>1</v>
      </c>
      <c r="F194" s="233" t="s">
        <v>280</v>
      </c>
      <c r="G194" s="230"/>
      <c r="H194" s="234">
        <v>22.379999999999999</v>
      </c>
      <c r="I194" s="235"/>
      <c r="J194" s="230"/>
      <c r="K194" s="230"/>
      <c r="L194" s="236"/>
      <c r="M194" s="237"/>
      <c r="N194" s="238"/>
      <c r="O194" s="238"/>
      <c r="P194" s="238"/>
      <c r="Q194" s="238"/>
      <c r="R194" s="238"/>
      <c r="S194" s="238"/>
      <c r="T194" s="239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0" t="s">
        <v>129</v>
      </c>
      <c r="AU194" s="240" t="s">
        <v>85</v>
      </c>
      <c r="AV194" s="13" t="s">
        <v>85</v>
      </c>
      <c r="AW194" s="13" t="s">
        <v>32</v>
      </c>
      <c r="AX194" s="13" t="s">
        <v>83</v>
      </c>
      <c r="AY194" s="240" t="s">
        <v>120</v>
      </c>
    </row>
    <row r="195" s="2" customFormat="1" ht="16.5" customHeight="1">
      <c r="A195" s="38"/>
      <c r="B195" s="39"/>
      <c r="C195" s="215" t="s">
        <v>281</v>
      </c>
      <c r="D195" s="215" t="s">
        <v>123</v>
      </c>
      <c r="E195" s="216" t="s">
        <v>282</v>
      </c>
      <c r="F195" s="217" t="s">
        <v>283</v>
      </c>
      <c r="G195" s="218" t="s">
        <v>141</v>
      </c>
      <c r="H195" s="219">
        <v>424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40</v>
      </c>
      <c r="O195" s="91"/>
      <c r="P195" s="225">
        <f>O195*H195</f>
        <v>0</v>
      </c>
      <c r="Q195" s="225">
        <v>2.0000000000000002E-05</v>
      </c>
      <c r="R195" s="225">
        <f>Q195*H195</f>
        <v>0.0084800000000000014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191</v>
      </c>
      <c r="AT195" s="227" t="s">
        <v>123</v>
      </c>
      <c r="AU195" s="227" t="s">
        <v>85</v>
      </c>
      <c r="AY195" s="17" t="s">
        <v>120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83</v>
      </c>
      <c r="BK195" s="228">
        <f>ROUND(I195*H195,2)</f>
        <v>0</v>
      </c>
      <c r="BL195" s="17" t="s">
        <v>191</v>
      </c>
      <c r="BM195" s="227" t="s">
        <v>284</v>
      </c>
    </row>
    <row r="196" s="13" customFormat="1">
      <c r="A196" s="13"/>
      <c r="B196" s="229"/>
      <c r="C196" s="230"/>
      <c r="D196" s="231" t="s">
        <v>129</v>
      </c>
      <c r="E196" s="232" t="s">
        <v>1</v>
      </c>
      <c r="F196" s="233" t="s">
        <v>285</v>
      </c>
      <c r="G196" s="230"/>
      <c r="H196" s="234">
        <v>424</v>
      </c>
      <c r="I196" s="235"/>
      <c r="J196" s="230"/>
      <c r="K196" s="230"/>
      <c r="L196" s="236"/>
      <c r="M196" s="237"/>
      <c r="N196" s="238"/>
      <c r="O196" s="238"/>
      <c r="P196" s="238"/>
      <c r="Q196" s="238"/>
      <c r="R196" s="238"/>
      <c r="S196" s="238"/>
      <c r="T196" s="239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40" t="s">
        <v>129</v>
      </c>
      <c r="AU196" s="240" t="s">
        <v>85</v>
      </c>
      <c r="AV196" s="13" t="s">
        <v>85</v>
      </c>
      <c r="AW196" s="13" t="s">
        <v>32</v>
      </c>
      <c r="AX196" s="13" t="s">
        <v>83</v>
      </c>
      <c r="AY196" s="240" t="s">
        <v>120</v>
      </c>
    </row>
    <row r="197" s="2" customFormat="1" ht="16.5" customHeight="1">
      <c r="A197" s="38"/>
      <c r="B197" s="39"/>
      <c r="C197" s="251" t="s">
        <v>222</v>
      </c>
      <c r="D197" s="251" t="s">
        <v>219</v>
      </c>
      <c r="E197" s="252" t="s">
        <v>286</v>
      </c>
      <c r="F197" s="253" t="s">
        <v>287</v>
      </c>
      <c r="G197" s="254" t="s">
        <v>250</v>
      </c>
      <c r="H197" s="255">
        <v>1.069</v>
      </c>
      <c r="I197" s="256"/>
      <c r="J197" s="257">
        <f>ROUND(I197*H197,2)</f>
        <v>0</v>
      </c>
      <c r="K197" s="258"/>
      <c r="L197" s="259"/>
      <c r="M197" s="260" t="s">
        <v>1</v>
      </c>
      <c r="N197" s="261" t="s">
        <v>40</v>
      </c>
      <c r="O197" s="91"/>
      <c r="P197" s="225">
        <f>O197*H197</f>
        <v>0</v>
      </c>
      <c r="Q197" s="225">
        <v>0.55000000000000004</v>
      </c>
      <c r="R197" s="225">
        <f>Q197*H197</f>
        <v>0.58794999999999997</v>
      </c>
      <c r="S197" s="225">
        <v>0</v>
      </c>
      <c r="T197" s="226">
        <f>S197*H197</f>
        <v>0</v>
      </c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R197" s="227" t="s">
        <v>222</v>
      </c>
      <c r="AT197" s="227" t="s">
        <v>219</v>
      </c>
      <c r="AU197" s="227" t="s">
        <v>85</v>
      </c>
      <c r="AY197" s="17" t="s">
        <v>120</v>
      </c>
      <c r="BE197" s="228">
        <f>IF(N197="základní",J197,0)</f>
        <v>0</v>
      </c>
      <c r="BF197" s="228">
        <f>IF(N197="snížená",J197,0)</f>
        <v>0</v>
      </c>
      <c r="BG197" s="228">
        <f>IF(N197="zákl. přenesená",J197,0)</f>
        <v>0</v>
      </c>
      <c r="BH197" s="228">
        <f>IF(N197="sníž. přenesená",J197,0)</f>
        <v>0</v>
      </c>
      <c r="BI197" s="228">
        <f>IF(N197="nulová",J197,0)</f>
        <v>0</v>
      </c>
      <c r="BJ197" s="17" t="s">
        <v>83</v>
      </c>
      <c r="BK197" s="228">
        <f>ROUND(I197*H197,2)</f>
        <v>0</v>
      </c>
      <c r="BL197" s="17" t="s">
        <v>191</v>
      </c>
      <c r="BM197" s="227" t="s">
        <v>288</v>
      </c>
    </row>
    <row r="198" s="13" customFormat="1">
      <c r="A198" s="13"/>
      <c r="B198" s="229"/>
      <c r="C198" s="230"/>
      <c r="D198" s="231" t="s">
        <v>129</v>
      </c>
      <c r="E198" s="232" t="s">
        <v>1</v>
      </c>
      <c r="F198" s="233" t="s">
        <v>289</v>
      </c>
      <c r="G198" s="230"/>
      <c r="H198" s="234">
        <v>1.018</v>
      </c>
      <c r="I198" s="235"/>
      <c r="J198" s="230"/>
      <c r="K198" s="230"/>
      <c r="L198" s="236"/>
      <c r="M198" s="237"/>
      <c r="N198" s="238"/>
      <c r="O198" s="238"/>
      <c r="P198" s="238"/>
      <c r="Q198" s="238"/>
      <c r="R198" s="238"/>
      <c r="S198" s="238"/>
      <c r="T198" s="239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240" t="s">
        <v>129</v>
      </c>
      <c r="AU198" s="240" t="s">
        <v>85</v>
      </c>
      <c r="AV198" s="13" t="s">
        <v>85</v>
      </c>
      <c r="AW198" s="13" t="s">
        <v>32</v>
      </c>
      <c r="AX198" s="13" t="s">
        <v>83</v>
      </c>
      <c r="AY198" s="240" t="s">
        <v>120</v>
      </c>
    </row>
    <row r="199" s="13" customFormat="1">
      <c r="A199" s="13"/>
      <c r="B199" s="229"/>
      <c r="C199" s="230"/>
      <c r="D199" s="231" t="s">
        <v>129</v>
      </c>
      <c r="E199" s="230"/>
      <c r="F199" s="233" t="s">
        <v>290</v>
      </c>
      <c r="G199" s="230"/>
      <c r="H199" s="234">
        <v>1.069</v>
      </c>
      <c r="I199" s="235"/>
      <c r="J199" s="230"/>
      <c r="K199" s="230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129</v>
      </c>
      <c r="AU199" s="240" t="s">
        <v>85</v>
      </c>
      <c r="AV199" s="13" t="s">
        <v>85</v>
      </c>
      <c r="AW199" s="13" t="s">
        <v>4</v>
      </c>
      <c r="AX199" s="13" t="s">
        <v>83</v>
      </c>
      <c r="AY199" s="240" t="s">
        <v>120</v>
      </c>
    </row>
    <row r="200" s="2" customFormat="1" ht="24.15" customHeight="1">
      <c r="A200" s="38"/>
      <c r="B200" s="39"/>
      <c r="C200" s="215" t="s">
        <v>291</v>
      </c>
      <c r="D200" s="215" t="s">
        <v>123</v>
      </c>
      <c r="E200" s="216" t="s">
        <v>292</v>
      </c>
      <c r="F200" s="217" t="s">
        <v>293</v>
      </c>
      <c r="G200" s="218" t="s">
        <v>250</v>
      </c>
      <c r="H200" s="219">
        <v>7.7039999999999997</v>
      </c>
      <c r="I200" s="220"/>
      <c r="J200" s="221">
        <f>ROUND(I200*H200,2)</f>
        <v>0</v>
      </c>
      <c r="K200" s="222"/>
      <c r="L200" s="44"/>
      <c r="M200" s="223" t="s">
        <v>1</v>
      </c>
      <c r="N200" s="224" t="s">
        <v>40</v>
      </c>
      <c r="O200" s="91"/>
      <c r="P200" s="225">
        <f>O200*H200</f>
        <v>0</v>
      </c>
      <c r="Q200" s="225">
        <v>0.023369999999999998</v>
      </c>
      <c r="R200" s="225">
        <f>Q200*H200</f>
        <v>0.18004247999999998</v>
      </c>
      <c r="S200" s="225">
        <v>0</v>
      </c>
      <c r="T200" s="226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7" t="s">
        <v>191</v>
      </c>
      <c r="AT200" s="227" t="s">
        <v>123</v>
      </c>
      <c r="AU200" s="227" t="s">
        <v>85</v>
      </c>
      <c r="AY200" s="17" t="s">
        <v>120</v>
      </c>
      <c r="BE200" s="228">
        <f>IF(N200="základní",J200,0)</f>
        <v>0</v>
      </c>
      <c r="BF200" s="228">
        <f>IF(N200="snížená",J200,0)</f>
        <v>0</v>
      </c>
      <c r="BG200" s="228">
        <f>IF(N200="zákl. přenesená",J200,0)</f>
        <v>0</v>
      </c>
      <c r="BH200" s="228">
        <f>IF(N200="sníž. přenesená",J200,0)</f>
        <v>0</v>
      </c>
      <c r="BI200" s="228">
        <f>IF(N200="nulová",J200,0)</f>
        <v>0</v>
      </c>
      <c r="BJ200" s="17" t="s">
        <v>83</v>
      </c>
      <c r="BK200" s="228">
        <f>ROUND(I200*H200,2)</f>
        <v>0</v>
      </c>
      <c r="BL200" s="17" t="s">
        <v>191</v>
      </c>
      <c r="BM200" s="227" t="s">
        <v>294</v>
      </c>
    </row>
    <row r="201" s="13" customFormat="1">
      <c r="A201" s="13"/>
      <c r="B201" s="229"/>
      <c r="C201" s="230"/>
      <c r="D201" s="231" t="s">
        <v>129</v>
      </c>
      <c r="E201" s="232" t="s">
        <v>1</v>
      </c>
      <c r="F201" s="233" t="s">
        <v>295</v>
      </c>
      <c r="G201" s="230"/>
      <c r="H201" s="234">
        <v>6.133</v>
      </c>
      <c r="I201" s="235"/>
      <c r="J201" s="230"/>
      <c r="K201" s="230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129</v>
      </c>
      <c r="AU201" s="240" t="s">
        <v>85</v>
      </c>
      <c r="AV201" s="13" t="s">
        <v>85</v>
      </c>
      <c r="AW201" s="13" t="s">
        <v>32</v>
      </c>
      <c r="AX201" s="13" t="s">
        <v>75</v>
      </c>
      <c r="AY201" s="240" t="s">
        <v>120</v>
      </c>
    </row>
    <row r="202" s="13" customFormat="1">
      <c r="A202" s="13"/>
      <c r="B202" s="229"/>
      <c r="C202" s="230"/>
      <c r="D202" s="231" t="s">
        <v>129</v>
      </c>
      <c r="E202" s="232" t="s">
        <v>1</v>
      </c>
      <c r="F202" s="233" t="s">
        <v>296</v>
      </c>
      <c r="G202" s="230"/>
      <c r="H202" s="234">
        <v>0.042000000000000003</v>
      </c>
      <c r="I202" s="235"/>
      <c r="J202" s="230"/>
      <c r="K202" s="230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129</v>
      </c>
      <c r="AU202" s="240" t="s">
        <v>85</v>
      </c>
      <c r="AV202" s="13" t="s">
        <v>85</v>
      </c>
      <c r="AW202" s="13" t="s">
        <v>32</v>
      </c>
      <c r="AX202" s="13" t="s">
        <v>75</v>
      </c>
      <c r="AY202" s="240" t="s">
        <v>120</v>
      </c>
    </row>
    <row r="203" s="13" customFormat="1">
      <c r="A203" s="13"/>
      <c r="B203" s="229"/>
      <c r="C203" s="230"/>
      <c r="D203" s="231" t="s">
        <v>129</v>
      </c>
      <c r="E203" s="232" t="s">
        <v>1</v>
      </c>
      <c r="F203" s="233" t="s">
        <v>297</v>
      </c>
      <c r="G203" s="230"/>
      <c r="H203" s="234">
        <v>0.46000000000000002</v>
      </c>
      <c r="I203" s="235"/>
      <c r="J203" s="230"/>
      <c r="K203" s="230"/>
      <c r="L203" s="236"/>
      <c r="M203" s="237"/>
      <c r="N203" s="238"/>
      <c r="O203" s="238"/>
      <c r="P203" s="238"/>
      <c r="Q203" s="238"/>
      <c r="R203" s="238"/>
      <c r="S203" s="238"/>
      <c r="T203" s="239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0" t="s">
        <v>129</v>
      </c>
      <c r="AU203" s="240" t="s">
        <v>85</v>
      </c>
      <c r="AV203" s="13" t="s">
        <v>85</v>
      </c>
      <c r="AW203" s="13" t="s">
        <v>32</v>
      </c>
      <c r="AX203" s="13" t="s">
        <v>75</v>
      </c>
      <c r="AY203" s="240" t="s">
        <v>120</v>
      </c>
    </row>
    <row r="204" s="13" customFormat="1">
      <c r="A204" s="13"/>
      <c r="B204" s="229"/>
      <c r="C204" s="230"/>
      <c r="D204" s="231" t="s">
        <v>129</v>
      </c>
      <c r="E204" s="232" t="s">
        <v>1</v>
      </c>
      <c r="F204" s="233" t="s">
        <v>298</v>
      </c>
      <c r="G204" s="230"/>
      <c r="H204" s="234">
        <v>1.069</v>
      </c>
      <c r="I204" s="235"/>
      <c r="J204" s="230"/>
      <c r="K204" s="230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129</v>
      </c>
      <c r="AU204" s="240" t="s">
        <v>85</v>
      </c>
      <c r="AV204" s="13" t="s">
        <v>85</v>
      </c>
      <c r="AW204" s="13" t="s">
        <v>32</v>
      </c>
      <c r="AX204" s="13" t="s">
        <v>75</v>
      </c>
      <c r="AY204" s="240" t="s">
        <v>120</v>
      </c>
    </row>
    <row r="205" s="15" customFormat="1">
      <c r="A205" s="15"/>
      <c r="B205" s="262"/>
      <c r="C205" s="263"/>
      <c r="D205" s="231" t="s">
        <v>129</v>
      </c>
      <c r="E205" s="264" t="s">
        <v>1</v>
      </c>
      <c r="F205" s="265" t="s">
        <v>246</v>
      </c>
      <c r="G205" s="263"/>
      <c r="H205" s="266">
        <v>7.7039999999999997</v>
      </c>
      <c r="I205" s="267"/>
      <c r="J205" s="263"/>
      <c r="K205" s="263"/>
      <c r="L205" s="268"/>
      <c r="M205" s="269"/>
      <c r="N205" s="270"/>
      <c r="O205" s="270"/>
      <c r="P205" s="270"/>
      <c r="Q205" s="270"/>
      <c r="R205" s="270"/>
      <c r="S205" s="270"/>
      <c r="T205" s="271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72" t="s">
        <v>129</v>
      </c>
      <c r="AU205" s="272" t="s">
        <v>85</v>
      </c>
      <c r="AV205" s="15" t="s">
        <v>127</v>
      </c>
      <c r="AW205" s="15" t="s">
        <v>32</v>
      </c>
      <c r="AX205" s="15" t="s">
        <v>83</v>
      </c>
      <c r="AY205" s="272" t="s">
        <v>120</v>
      </c>
    </row>
    <row r="206" s="2" customFormat="1" ht="24.15" customHeight="1">
      <c r="A206" s="38"/>
      <c r="B206" s="39"/>
      <c r="C206" s="215" t="s">
        <v>299</v>
      </c>
      <c r="D206" s="215" t="s">
        <v>123</v>
      </c>
      <c r="E206" s="216" t="s">
        <v>300</v>
      </c>
      <c r="F206" s="217" t="s">
        <v>301</v>
      </c>
      <c r="G206" s="218" t="s">
        <v>182</v>
      </c>
      <c r="H206" s="219">
        <v>4.4260000000000002</v>
      </c>
      <c r="I206" s="220"/>
      <c r="J206" s="221">
        <f>ROUND(I206*H206,2)</f>
        <v>0</v>
      </c>
      <c r="K206" s="222"/>
      <c r="L206" s="44"/>
      <c r="M206" s="223" t="s">
        <v>1</v>
      </c>
      <c r="N206" s="224" t="s">
        <v>40</v>
      </c>
      <c r="O206" s="91"/>
      <c r="P206" s="225">
        <f>O206*H206</f>
        <v>0</v>
      </c>
      <c r="Q206" s="225">
        <v>0</v>
      </c>
      <c r="R206" s="225">
        <f>Q206*H206</f>
        <v>0</v>
      </c>
      <c r="S206" s="225">
        <v>0</v>
      </c>
      <c r="T206" s="22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27" t="s">
        <v>191</v>
      </c>
      <c r="AT206" s="227" t="s">
        <v>123</v>
      </c>
      <c r="AU206" s="227" t="s">
        <v>85</v>
      </c>
      <c r="AY206" s="17" t="s">
        <v>120</v>
      </c>
      <c r="BE206" s="228">
        <f>IF(N206="základní",J206,0)</f>
        <v>0</v>
      </c>
      <c r="BF206" s="228">
        <f>IF(N206="snížená",J206,0)</f>
        <v>0</v>
      </c>
      <c r="BG206" s="228">
        <f>IF(N206="zákl. přenesená",J206,0)</f>
        <v>0</v>
      </c>
      <c r="BH206" s="228">
        <f>IF(N206="sníž. přenesená",J206,0)</f>
        <v>0</v>
      </c>
      <c r="BI206" s="228">
        <f>IF(N206="nulová",J206,0)</f>
        <v>0</v>
      </c>
      <c r="BJ206" s="17" t="s">
        <v>83</v>
      </c>
      <c r="BK206" s="228">
        <f>ROUND(I206*H206,2)</f>
        <v>0</v>
      </c>
      <c r="BL206" s="17" t="s">
        <v>191</v>
      </c>
      <c r="BM206" s="227" t="s">
        <v>302</v>
      </c>
    </row>
    <row r="207" s="12" customFormat="1" ht="22.8" customHeight="1">
      <c r="A207" s="12"/>
      <c r="B207" s="199"/>
      <c r="C207" s="200"/>
      <c r="D207" s="201" t="s">
        <v>74</v>
      </c>
      <c r="E207" s="213" t="s">
        <v>303</v>
      </c>
      <c r="F207" s="213" t="s">
        <v>304</v>
      </c>
      <c r="G207" s="200"/>
      <c r="H207" s="200"/>
      <c r="I207" s="203"/>
      <c r="J207" s="214">
        <f>BK207</f>
        <v>0</v>
      </c>
      <c r="K207" s="200"/>
      <c r="L207" s="205"/>
      <c r="M207" s="206"/>
      <c r="N207" s="207"/>
      <c r="O207" s="207"/>
      <c r="P207" s="208">
        <f>SUM(P208:P276)</f>
        <v>0</v>
      </c>
      <c r="Q207" s="207"/>
      <c r="R207" s="208">
        <f>SUM(R208:R276)</f>
        <v>0.94916710000000004</v>
      </c>
      <c r="S207" s="207"/>
      <c r="T207" s="209">
        <f>SUM(T208:T276)</f>
        <v>0.343889</v>
      </c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R207" s="210" t="s">
        <v>85</v>
      </c>
      <c r="AT207" s="211" t="s">
        <v>74</v>
      </c>
      <c r="AU207" s="211" t="s">
        <v>83</v>
      </c>
      <c r="AY207" s="210" t="s">
        <v>120</v>
      </c>
      <c r="BK207" s="212">
        <f>SUM(BK208:BK276)</f>
        <v>0</v>
      </c>
    </row>
    <row r="208" s="2" customFormat="1" ht="16.5" customHeight="1">
      <c r="A208" s="38"/>
      <c r="B208" s="39"/>
      <c r="C208" s="215" t="s">
        <v>305</v>
      </c>
      <c r="D208" s="215" t="s">
        <v>123</v>
      </c>
      <c r="E208" s="216" t="s">
        <v>306</v>
      </c>
      <c r="F208" s="217" t="s">
        <v>307</v>
      </c>
      <c r="G208" s="218" t="s">
        <v>141</v>
      </c>
      <c r="H208" s="219">
        <v>15.800000000000001</v>
      </c>
      <c r="I208" s="220"/>
      <c r="J208" s="221">
        <f>ROUND(I208*H208,2)</f>
        <v>0</v>
      </c>
      <c r="K208" s="222"/>
      <c r="L208" s="44"/>
      <c r="M208" s="223" t="s">
        <v>1</v>
      </c>
      <c r="N208" s="224" t="s">
        <v>40</v>
      </c>
      <c r="O208" s="91"/>
      <c r="P208" s="225">
        <f>O208*H208</f>
        <v>0</v>
      </c>
      <c r="Q208" s="225">
        <v>0</v>
      </c>
      <c r="R208" s="225">
        <f>Q208*H208</f>
        <v>0</v>
      </c>
      <c r="S208" s="225">
        <v>0.00348</v>
      </c>
      <c r="T208" s="226">
        <f>S208*H208</f>
        <v>0.054984000000000005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7" t="s">
        <v>191</v>
      </c>
      <c r="AT208" s="227" t="s">
        <v>123</v>
      </c>
      <c r="AU208" s="227" t="s">
        <v>85</v>
      </c>
      <c r="AY208" s="17" t="s">
        <v>120</v>
      </c>
      <c r="BE208" s="228">
        <f>IF(N208="základní",J208,0)</f>
        <v>0</v>
      </c>
      <c r="BF208" s="228">
        <f>IF(N208="snížená",J208,0)</f>
        <v>0</v>
      </c>
      <c r="BG208" s="228">
        <f>IF(N208="zákl. přenesená",J208,0)</f>
        <v>0</v>
      </c>
      <c r="BH208" s="228">
        <f>IF(N208="sníž. přenesená",J208,0)</f>
        <v>0</v>
      </c>
      <c r="BI208" s="228">
        <f>IF(N208="nulová",J208,0)</f>
        <v>0</v>
      </c>
      <c r="BJ208" s="17" t="s">
        <v>83</v>
      </c>
      <c r="BK208" s="228">
        <f>ROUND(I208*H208,2)</f>
        <v>0</v>
      </c>
      <c r="BL208" s="17" t="s">
        <v>191</v>
      </c>
      <c r="BM208" s="227" t="s">
        <v>308</v>
      </c>
    </row>
    <row r="209" s="14" customFormat="1">
      <c r="A209" s="14"/>
      <c r="B209" s="241"/>
      <c r="C209" s="242"/>
      <c r="D209" s="231" t="s">
        <v>129</v>
      </c>
      <c r="E209" s="243" t="s">
        <v>1</v>
      </c>
      <c r="F209" s="244" t="s">
        <v>217</v>
      </c>
      <c r="G209" s="242"/>
      <c r="H209" s="243" t="s">
        <v>1</v>
      </c>
      <c r="I209" s="245"/>
      <c r="J209" s="242"/>
      <c r="K209" s="242"/>
      <c r="L209" s="246"/>
      <c r="M209" s="247"/>
      <c r="N209" s="248"/>
      <c r="O209" s="248"/>
      <c r="P209" s="248"/>
      <c r="Q209" s="248"/>
      <c r="R209" s="248"/>
      <c r="S209" s="248"/>
      <c r="T209" s="249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0" t="s">
        <v>129</v>
      </c>
      <c r="AU209" s="250" t="s">
        <v>85</v>
      </c>
      <c r="AV209" s="14" t="s">
        <v>83</v>
      </c>
      <c r="AW209" s="14" t="s">
        <v>32</v>
      </c>
      <c r="AX209" s="14" t="s">
        <v>75</v>
      </c>
      <c r="AY209" s="250" t="s">
        <v>120</v>
      </c>
    </row>
    <row r="210" s="13" customFormat="1">
      <c r="A210" s="13"/>
      <c r="B210" s="229"/>
      <c r="C210" s="230"/>
      <c r="D210" s="231" t="s">
        <v>129</v>
      </c>
      <c r="E210" s="232" t="s">
        <v>1</v>
      </c>
      <c r="F210" s="233" t="s">
        <v>309</v>
      </c>
      <c r="G210" s="230"/>
      <c r="H210" s="234">
        <v>15.800000000000001</v>
      </c>
      <c r="I210" s="235"/>
      <c r="J210" s="230"/>
      <c r="K210" s="230"/>
      <c r="L210" s="236"/>
      <c r="M210" s="237"/>
      <c r="N210" s="238"/>
      <c r="O210" s="238"/>
      <c r="P210" s="238"/>
      <c r="Q210" s="238"/>
      <c r="R210" s="238"/>
      <c r="S210" s="238"/>
      <c r="T210" s="239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0" t="s">
        <v>129</v>
      </c>
      <c r="AU210" s="240" t="s">
        <v>85</v>
      </c>
      <c r="AV210" s="13" t="s">
        <v>85</v>
      </c>
      <c r="AW210" s="13" t="s">
        <v>32</v>
      </c>
      <c r="AX210" s="13" t="s">
        <v>83</v>
      </c>
      <c r="AY210" s="240" t="s">
        <v>120</v>
      </c>
    </row>
    <row r="211" s="2" customFormat="1" ht="16.5" customHeight="1">
      <c r="A211" s="38"/>
      <c r="B211" s="39"/>
      <c r="C211" s="215" t="s">
        <v>310</v>
      </c>
      <c r="D211" s="215" t="s">
        <v>123</v>
      </c>
      <c r="E211" s="216" t="s">
        <v>311</v>
      </c>
      <c r="F211" s="217" t="s">
        <v>312</v>
      </c>
      <c r="G211" s="218" t="s">
        <v>141</v>
      </c>
      <c r="H211" s="219">
        <v>52.920000000000002</v>
      </c>
      <c r="I211" s="220"/>
      <c r="J211" s="221">
        <f>ROUND(I211*H211,2)</f>
        <v>0</v>
      </c>
      <c r="K211" s="222"/>
      <c r="L211" s="44"/>
      <c r="M211" s="223" t="s">
        <v>1</v>
      </c>
      <c r="N211" s="224" t="s">
        <v>40</v>
      </c>
      <c r="O211" s="91"/>
      <c r="P211" s="225">
        <f>O211*H211</f>
        <v>0</v>
      </c>
      <c r="Q211" s="225">
        <v>0</v>
      </c>
      <c r="R211" s="225">
        <f>Q211*H211</f>
        <v>0</v>
      </c>
      <c r="S211" s="225">
        <v>0.0016999999999999999</v>
      </c>
      <c r="T211" s="226">
        <f>S211*H211</f>
        <v>0.089964000000000002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27" t="s">
        <v>191</v>
      </c>
      <c r="AT211" s="227" t="s">
        <v>123</v>
      </c>
      <c r="AU211" s="227" t="s">
        <v>85</v>
      </c>
      <c r="AY211" s="17" t="s">
        <v>120</v>
      </c>
      <c r="BE211" s="228">
        <f>IF(N211="základní",J211,0)</f>
        <v>0</v>
      </c>
      <c r="BF211" s="228">
        <f>IF(N211="snížená",J211,0)</f>
        <v>0</v>
      </c>
      <c r="BG211" s="228">
        <f>IF(N211="zákl. přenesená",J211,0)</f>
        <v>0</v>
      </c>
      <c r="BH211" s="228">
        <f>IF(N211="sníž. přenesená",J211,0)</f>
        <v>0</v>
      </c>
      <c r="BI211" s="228">
        <f>IF(N211="nulová",J211,0)</f>
        <v>0</v>
      </c>
      <c r="BJ211" s="17" t="s">
        <v>83</v>
      </c>
      <c r="BK211" s="228">
        <f>ROUND(I211*H211,2)</f>
        <v>0</v>
      </c>
      <c r="BL211" s="17" t="s">
        <v>191</v>
      </c>
      <c r="BM211" s="227" t="s">
        <v>313</v>
      </c>
    </row>
    <row r="212" s="14" customFormat="1">
      <c r="A212" s="14"/>
      <c r="B212" s="241"/>
      <c r="C212" s="242"/>
      <c r="D212" s="231" t="s">
        <v>129</v>
      </c>
      <c r="E212" s="243" t="s">
        <v>1</v>
      </c>
      <c r="F212" s="244" t="s">
        <v>217</v>
      </c>
      <c r="G212" s="242"/>
      <c r="H212" s="243" t="s">
        <v>1</v>
      </c>
      <c r="I212" s="245"/>
      <c r="J212" s="242"/>
      <c r="K212" s="242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129</v>
      </c>
      <c r="AU212" s="250" t="s">
        <v>85</v>
      </c>
      <c r="AV212" s="14" t="s">
        <v>83</v>
      </c>
      <c r="AW212" s="14" t="s">
        <v>32</v>
      </c>
      <c r="AX212" s="14" t="s">
        <v>75</v>
      </c>
      <c r="AY212" s="250" t="s">
        <v>120</v>
      </c>
    </row>
    <row r="213" s="13" customFormat="1">
      <c r="A213" s="13"/>
      <c r="B213" s="229"/>
      <c r="C213" s="230"/>
      <c r="D213" s="231" t="s">
        <v>129</v>
      </c>
      <c r="E213" s="232" t="s">
        <v>1</v>
      </c>
      <c r="F213" s="233" t="s">
        <v>314</v>
      </c>
      <c r="G213" s="230"/>
      <c r="H213" s="234">
        <v>52.920000000000002</v>
      </c>
      <c r="I213" s="235"/>
      <c r="J213" s="230"/>
      <c r="K213" s="230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129</v>
      </c>
      <c r="AU213" s="240" t="s">
        <v>85</v>
      </c>
      <c r="AV213" s="13" t="s">
        <v>85</v>
      </c>
      <c r="AW213" s="13" t="s">
        <v>32</v>
      </c>
      <c r="AX213" s="13" t="s">
        <v>83</v>
      </c>
      <c r="AY213" s="240" t="s">
        <v>120</v>
      </c>
    </row>
    <row r="214" s="2" customFormat="1" ht="21.75" customHeight="1">
      <c r="A214" s="38"/>
      <c r="B214" s="39"/>
      <c r="C214" s="215" t="s">
        <v>315</v>
      </c>
      <c r="D214" s="215" t="s">
        <v>123</v>
      </c>
      <c r="E214" s="216" t="s">
        <v>316</v>
      </c>
      <c r="F214" s="217" t="s">
        <v>317</v>
      </c>
      <c r="G214" s="218" t="s">
        <v>141</v>
      </c>
      <c r="H214" s="219">
        <v>25.300000000000001</v>
      </c>
      <c r="I214" s="220"/>
      <c r="J214" s="221">
        <f>ROUND(I214*H214,2)</f>
        <v>0</v>
      </c>
      <c r="K214" s="222"/>
      <c r="L214" s="44"/>
      <c r="M214" s="223" t="s">
        <v>1</v>
      </c>
      <c r="N214" s="224" t="s">
        <v>40</v>
      </c>
      <c r="O214" s="91"/>
      <c r="P214" s="225">
        <f>O214*H214</f>
        <v>0</v>
      </c>
      <c r="Q214" s="225">
        <v>0</v>
      </c>
      <c r="R214" s="225">
        <f>Q214*H214</f>
        <v>0</v>
      </c>
      <c r="S214" s="225">
        <v>0.0017700000000000001</v>
      </c>
      <c r="T214" s="226">
        <f>S214*H214</f>
        <v>0.044781000000000001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7" t="s">
        <v>191</v>
      </c>
      <c r="AT214" s="227" t="s">
        <v>123</v>
      </c>
      <c r="AU214" s="227" t="s">
        <v>85</v>
      </c>
      <c r="AY214" s="17" t="s">
        <v>120</v>
      </c>
      <c r="BE214" s="228">
        <f>IF(N214="základní",J214,0)</f>
        <v>0</v>
      </c>
      <c r="BF214" s="228">
        <f>IF(N214="snížená",J214,0)</f>
        <v>0</v>
      </c>
      <c r="BG214" s="228">
        <f>IF(N214="zákl. přenesená",J214,0)</f>
        <v>0</v>
      </c>
      <c r="BH214" s="228">
        <f>IF(N214="sníž. přenesená",J214,0)</f>
        <v>0</v>
      </c>
      <c r="BI214" s="228">
        <f>IF(N214="nulová",J214,0)</f>
        <v>0</v>
      </c>
      <c r="BJ214" s="17" t="s">
        <v>83</v>
      </c>
      <c r="BK214" s="228">
        <f>ROUND(I214*H214,2)</f>
        <v>0</v>
      </c>
      <c r="BL214" s="17" t="s">
        <v>191</v>
      </c>
      <c r="BM214" s="227" t="s">
        <v>318</v>
      </c>
    </row>
    <row r="215" s="14" customFormat="1">
      <c r="A215" s="14"/>
      <c r="B215" s="241"/>
      <c r="C215" s="242"/>
      <c r="D215" s="231" t="s">
        <v>129</v>
      </c>
      <c r="E215" s="243" t="s">
        <v>1</v>
      </c>
      <c r="F215" s="244" t="s">
        <v>217</v>
      </c>
      <c r="G215" s="242"/>
      <c r="H215" s="243" t="s">
        <v>1</v>
      </c>
      <c r="I215" s="245"/>
      <c r="J215" s="242"/>
      <c r="K215" s="242"/>
      <c r="L215" s="246"/>
      <c r="M215" s="247"/>
      <c r="N215" s="248"/>
      <c r="O215" s="248"/>
      <c r="P215" s="248"/>
      <c r="Q215" s="248"/>
      <c r="R215" s="248"/>
      <c r="S215" s="248"/>
      <c r="T215" s="249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0" t="s">
        <v>129</v>
      </c>
      <c r="AU215" s="250" t="s">
        <v>85</v>
      </c>
      <c r="AV215" s="14" t="s">
        <v>83</v>
      </c>
      <c r="AW215" s="14" t="s">
        <v>32</v>
      </c>
      <c r="AX215" s="14" t="s">
        <v>75</v>
      </c>
      <c r="AY215" s="250" t="s">
        <v>120</v>
      </c>
    </row>
    <row r="216" s="13" customFormat="1">
      <c r="A216" s="13"/>
      <c r="B216" s="229"/>
      <c r="C216" s="230"/>
      <c r="D216" s="231" t="s">
        <v>129</v>
      </c>
      <c r="E216" s="232" t="s">
        <v>1</v>
      </c>
      <c r="F216" s="233" t="s">
        <v>319</v>
      </c>
      <c r="G216" s="230"/>
      <c r="H216" s="234">
        <v>8.4000000000000004</v>
      </c>
      <c r="I216" s="235"/>
      <c r="J216" s="230"/>
      <c r="K216" s="230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129</v>
      </c>
      <c r="AU216" s="240" t="s">
        <v>85</v>
      </c>
      <c r="AV216" s="13" t="s">
        <v>85</v>
      </c>
      <c r="AW216" s="13" t="s">
        <v>32</v>
      </c>
      <c r="AX216" s="13" t="s">
        <v>75</v>
      </c>
      <c r="AY216" s="240" t="s">
        <v>120</v>
      </c>
    </row>
    <row r="217" s="13" customFormat="1">
      <c r="A217" s="13"/>
      <c r="B217" s="229"/>
      <c r="C217" s="230"/>
      <c r="D217" s="231" t="s">
        <v>129</v>
      </c>
      <c r="E217" s="232" t="s">
        <v>1</v>
      </c>
      <c r="F217" s="233" t="s">
        <v>320</v>
      </c>
      <c r="G217" s="230"/>
      <c r="H217" s="234">
        <v>16.899999999999999</v>
      </c>
      <c r="I217" s="235"/>
      <c r="J217" s="230"/>
      <c r="K217" s="230"/>
      <c r="L217" s="236"/>
      <c r="M217" s="237"/>
      <c r="N217" s="238"/>
      <c r="O217" s="238"/>
      <c r="P217" s="238"/>
      <c r="Q217" s="238"/>
      <c r="R217" s="238"/>
      <c r="S217" s="238"/>
      <c r="T217" s="239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40" t="s">
        <v>129</v>
      </c>
      <c r="AU217" s="240" t="s">
        <v>85</v>
      </c>
      <c r="AV217" s="13" t="s">
        <v>85</v>
      </c>
      <c r="AW217" s="13" t="s">
        <v>32</v>
      </c>
      <c r="AX217" s="13" t="s">
        <v>75</v>
      </c>
      <c r="AY217" s="240" t="s">
        <v>120</v>
      </c>
    </row>
    <row r="218" s="15" customFormat="1">
      <c r="A218" s="15"/>
      <c r="B218" s="262"/>
      <c r="C218" s="263"/>
      <c r="D218" s="231" t="s">
        <v>129</v>
      </c>
      <c r="E218" s="264" t="s">
        <v>1</v>
      </c>
      <c r="F218" s="265" t="s">
        <v>246</v>
      </c>
      <c r="G218" s="263"/>
      <c r="H218" s="266">
        <v>25.300000000000001</v>
      </c>
      <c r="I218" s="267"/>
      <c r="J218" s="263"/>
      <c r="K218" s="263"/>
      <c r="L218" s="268"/>
      <c r="M218" s="269"/>
      <c r="N218" s="270"/>
      <c r="O218" s="270"/>
      <c r="P218" s="270"/>
      <c r="Q218" s="270"/>
      <c r="R218" s="270"/>
      <c r="S218" s="270"/>
      <c r="T218" s="271"/>
      <c r="U218" s="15"/>
      <c r="V218" s="15"/>
      <c r="W218" s="15"/>
      <c r="X218" s="15"/>
      <c r="Y218" s="15"/>
      <c r="Z218" s="15"/>
      <c r="AA218" s="15"/>
      <c r="AB218" s="15"/>
      <c r="AC218" s="15"/>
      <c r="AD218" s="15"/>
      <c r="AE218" s="15"/>
      <c r="AT218" s="272" t="s">
        <v>129</v>
      </c>
      <c r="AU218" s="272" t="s">
        <v>85</v>
      </c>
      <c r="AV218" s="15" t="s">
        <v>127</v>
      </c>
      <c r="AW218" s="15" t="s">
        <v>32</v>
      </c>
      <c r="AX218" s="15" t="s">
        <v>83</v>
      </c>
      <c r="AY218" s="272" t="s">
        <v>120</v>
      </c>
    </row>
    <row r="219" s="2" customFormat="1" ht="33" customHeight="1">
      <c r="A219" s="38"/>
      <c r="B219" s="39"/>
      <c r="C219" s="215" t="s">
        <v>321</v>
      </c>
      <c r="D219" s="215" t="s">
        <v>123</v>
      </c>
      <c r="E219" s="216" t="s">
        <v>322</v>
      </c>
      <c r="F219" s="217" t="s">
        <v>323</v>
      </c>
      <c r="G219" s="218" t="s">
        <v>324</v>
      </c>
      <c r="H219" s="219">
        <v>3</v>
      </c>
      <c r="I219" s="220"/>
      <c r="J219" s="221">
        <f>ROUND(I219*H219,2)</f>
        <v>0</v>
      </c>
      <c r="K219" s="222"/>
      <c r="L219" s="44"/>
      <c r="M219" s="223" t="s">
        <v>1</v>
      </c>
      <c r="N219" s="224" t="s">
        <v>40</v>
      </c>
      <c r="O219" s="91"/>
      <c r="P219" s="225">
        <f>O219*H219</f>
        <v>0</v>
      </c>
      <c r="Q219" s="225">
        <v>0</v>
      </c>
      <c r="R219" s="225">
        <f>Q219*H219</f>
        <v>0</v>
      </c>
      <c r="S219" s="225">
        <v>0.0018799999999999999</v>
      </c>
      <c r="T219" s="226">
        <f>S219*H219</f>
        <v>0.00564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7" t="s">
        <v>191</v>
      </c>
      <c r="AT219" s="227" t="s">
        <v>123</v>
      </c>
      <c r="AU219" s="227" t="s">
        <v>85</v>
      </c>
      <c r="AY219" s="17" t="s">
        <v>120</v>
      </c>
      <c r="BE219" s="228">
        <f>IF(N219="základní",J219,0)</f>
        <v>0</v>
      </c>
      <c r="BF219" s="228">
        <f>IF(N219="snížená",J219,0)</f>
        <v>0</v>
      </c>
      <c r="BG219" s="228">
        <f>IF(N219="zákl. přenesená",J219,0)</f>
        <v>0</v>
      </c>
      <c r="BH219" s="228">
        <f>IF(N219="sníž. přenesená",J219,0)</f>
        <v>0</v>
      </c>
      <c r="BI219" s="228">
        <f>IF(N219="nulová",J219,0)</f>
        <v>0</v>
      </c>
      <c r="BJ219" s="17" t="s">
        <v>83</v>
      </c>
      <c r="BK219" s="228">
        <f>ROUND(I219*H219,2)</f>
        <v>0</v>
      </c>
      <c r="BL219" s="17" t="s">
        <v>191</v>
      </c>
      <c r="BM219" s="227" t="s">
        <v>325</v>
      </c>
    </row>
    <row r="220" s="2" customFormat="1" ht="16.5" customHeight="1">
      <c r="A220" s="38"/>
      <c r="B220" s="39"/>
      <c r="C220" s="215" t="s">
        <v>326</v>
      </c>
      <c r="D220" s="215" t="s">
        <v>123</v>
      </c>
      <c r="E220" s="216" t="s">
        <v>327</v>
      </c>
      <c r="F220" s="217" t="s">
        <v>328</v>
      </c>
      <c r="G220" s="218" t="s">
        <v>141</v>
      </c>
      <c r="H220" s="219">
        <v>25.300000000000001</v>
      </c>
      <c r="I220" s="220"/>
      <c r="J220" s="221">
        <f>ROUND(I220*H220,2)</f>
        <v>0</v>
      </c>
      <c r="K220" s="222"/>
      <c r="L220" s="44"/>
      <c r="M220" s="223" t="s">
        <v>1</v>
      </c>
      <c r="N220" s="224" t="s">
        <v>40</v>
      </c>
      <c r="O220" s="91"/>
      <c r="P220" s="225">
        <f>O220*H220</f>
        <v>0</v>
      </c>
      <c r="Q220" s="225">
        <v>0</v>
      </c>
      <c r="R220" s="225">
        <f>Q220*H220</f>
        <v>0</v>
      </c>
      <c r="S220" s="225">
        <v>0.0025999999999999999</v>
      </c>
      <c r="T220" s="226">
        <f>S220*H220</f>
        <v>0.065780000000000005</v>
      </c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R220" s="227" t="s">
        <v>191</v>
      </c>
      <c r="AT220" s="227" t="s">
        <v>123</v>
      </c>
      <c r="AU220" s="227" t="s">
        <v>85</v>
      </c>
      <c r="AY220" s="17" t="s">
        <v>120</v>
      </c>
      <c r="BE220" s="228">
        <f>IF(N220="základní",J220,0)</f>
        <v>0</v>
      </c>
      <c r="BF220" s="228">
        <f>IF(N220="snížená",J220,0)</f>
        <v>0</v>
      </c>
      <c r="BG220" s="228">
        <f>IF(N220="zákl. přenesená",J220,0)</f>
        <v>0</v>
      </c>
      <c r="BH220" s="228">
        <f>IF(N220="sníž. přenesená",J220,0)</f>
        <v>0</v>
      </c>
      <c r="BI220" s="228">
        <f>IF(N220="nulová",J220,0)</f>
        <v>0</v>
      </c>
      <c r="BJ220" s="17" t="s">
        <v>83</v>
      </c>
      <c r="BK220" s="228">
        <f>ROUND(I220*H220,2)</f>
        <v>0</v>
      </c>
      <c r="BL220" s="17" t="s">
        <v>191</v>
      </c>
      <c r="BM220" s="227" t="s">
        <v>329</v>
      </c>
    </row>
    <row r="221" s="14" customFormat="1">
      <c r="A221" s="14"/>
      <c r="B221" s="241"/>
      <c r="C221" s="242"/>
      <c r="D221" s="231" t="s">
        <v>129</v>
      </c>
      <c r="E221" s="243" t="s">
        <v>1</v>
      </c>
      <c r="F221" s="244" t="s">
        <v>217</v>
      </c>
      <c r="G221" s="242"/>
      <c r="H221" s="243" t="s">
        <v>1</v>
      </c>
      <c r="I221" s="245"/>
      <c r="J221" s="242"/>
      <c r="K221" s="242"/>
      <c r="L221" s="246"/>
      <c r="M221" s="247"/>
      <c r="N221" s="248"/>
      <c r="O221" s="248"/>
      <c r="P221" s="248"/>
      <c r="Q221" s="248"/>
      <c r="R221" s="248"/>
      <c r="S221" s="248"/>
      <c r="T221" s="249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0" t="s">
        <v>129</v>
      </c>
      <c r="AU221" s="250" t="s">
        <v>85</v>
      </c>
      <c r="AV221" s="14" t="s">
        <v>83</v>
      </c>
      <c r="AW221" s="14" t="s">
        <v>32</v>
      </c>
      <c r="AX221" s="14" t="s">
        <v>75</v>
      </c>
      <c r="AY221" s="250" t="s">
        <v>120</v>
      </c>
    </row>
    <row r="222" s="13" customFormat="1">
      <c r="A222" s="13"/>
      <c r="B222" s="229"/>
      <c r="C222" s="230"/>
      <c r="D222" s="231" t="s">
        <v>129</v>
      </c>
      <c r="E222" s="232" t="s">
        <v>1</v>
      </c>
      <c r="F222" s="233" t="s">
        <v>319</v>
      </c>
      <c r="G222" s="230"/>
      <c r="H222" s="234">
        <v>8.4000000000000004</v>
      </c>
      <c r="I222" s="235"/>
      <c r="J222" s="230"/>
      <c r="K222" s="230"/>
      <c r="L222" s="236"/>
      <c r="M222" s="237"/>
      <c r="N222" s="238"/>
      <c r="O222" s="238"/>
      <c r="P222" s="238"/>
      <c r="Q222" s="238"/>
      <c r="R222" s="238"/>
      <c r="S222" s="238"/>
      <c r="T222" s="239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0" t="s">
        <v>129</v>
      </c>
      <c r="AU222" s="240" t="s">
        <v>85</v>
      </c>
      <c r="AV222" s="13" t="s">
        <v>85</v>
      </c>
      <c r="AW222" s="13" t="s">
        <v>32</v>
      </c>
      <c r="AX222" s="13" t="s">
        <v>75</v>
      </c>
      <c r="AY222" s="240" t="s">
        <v>120</v>
      </c>
    </row>
    <row r="223" s="13" customFormat="1">
      <c r="A223" s="13"/>
      <c r="B223" s="229"/>
      <c r="C223" s="230"/>
      <c r="D223" s="231" t="s">
        <v>129</v>
      </c>
      <c r="E223" s="232" t="s">
        <v>1</v>
      </c>
      <c r="F223" s="233" t="s">
        <v>320</v>
      </c>
      <c r="G223" s="230"/>
      <c r="H223" s="234">
        <v>16.899999999999999</v>
      </c>
      <c r="I223" s="235"/>
      <c r="J223" s="230"/>
      <c r="K223" s="230"/>
      <c r="L223" s="236"/>
      <c r="M223" s="237"/>
      <c r="N223" s="238"/>
      <c r="O223" s="238"/>
      <c r="P223" s="238"/>
      <c r="Q223" s="238"/>
      <c r="R223" s="238"/>
      <c r="S223" s="238"/>
      <c r="T223" s="239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40" t="s">
        <v>129</v>
      </c>
      <c r="AU223" s="240" t="s">
        <v>85</v>
      </c>
      <c r="AV223" s="13" t="s">
        <v>85</v>
      </c>
      <c r="AW223" s="13" t="s">
        <v>32</v>
      </c>
      <c r="AX223" s="13" t="s">
        <v>75</v>
      </c>
      <c r="AY223" s="240" t="s">
        <v>120</v>
      </c>
    </row>
    <row r="224" s="15" customFormat="1">
      <c r="A224" s="15"/>
      <c r="B224" s="262"/>
      <c r="C224" s="263"/>
      <c r="D224" s="231" t="s">
        <v>129</v>
      </c>
      <c r="E224" s="264" t="s">
        <v>1</v>
      </c>
      <c r="F224" s="265" t="s">
        <v>246</v>
      </c>
      <c r="G224" s="263"/>
      <c r="H224" s="266">
        <v>25.300000000000001</v>
      </c>
      <c r="I224" s="267"/>
      <c r="J224" s="263"/>
      <c r="K224" s="263"/>
      <c r="L224" s="268"/>
      <c r="M224" s="269"/>
      <c r="N224" s="270"/>
      <c r="O224" s="270"/>
      <c r="P224" s="270"/>
      <c r="Q224" s="270"/>
      <c r="R224" s="270"/>
      <c r="S224" s="270"/>
      <c r="T224" s="271"/>
      <c r="U224" s="15"/>
      <c r="V224" s="15"/>
      <c r="W224" s="15"/>
      <c r="X224" s="15"/>
      <c r="Y224" s="15"/>
      <c r="Z224" s="15"/>
      <c r="AA224" s="15"/>
      <c r="AB224" s="15"/>
      <c r="AC224" s="15"/>
      <c r="AD224" s="15"/>
      <c r="AE224" s="15"/>
      <c r="AT224" s="272" t="s">
        <v>129</v>
      </c>
      <c r="AU224" s="272" t="s">
        <v>85</v>
      </c>
      <c r="AV224" s="15" t="s">
        <v>127</v>
      </c>
      <c r="AW224" s="15" t="s">
        <v>32</v>
      </c>
      <c r="AX224" s="15" t="s">
        <v>83</v>
      </c>
      <c r="AY224" s="272" t="s">
        <v>120</v>
      </c>
    </row>
    <row r="225" s="2" customFormat="1" ht="16.5" customHeight="1">
      <c r="A225" s="38"/>
      <c r="B225" s="39"/>
      <c r="C225" s="215" t="s">
        <v>330</v>
      </c>
      <c r="D225" s="215" t="s">
        <v>123</v>
      </c>
      <c r="E225" s="216" t="s">
        <v>331</v>
      </c>
      <c r="F225" s="217" t="s">
        <v>332</v>
      </c>
      <c r="G225" s="218" t="s">
        <v>141</v>
      </c>
      <c r="H225" s="219">
        <v>21</v>
      </c>
      <c r="I225" s="220"/>
      <c r="J225" s="221">
        <f>ROUND(I225*H225,2)</f>
        <v>0</v>
      </c>
      <c r="K225" s="222"/>
      <c r="L225" s="44"/>
      <c r="M225" s="223" t="s">
        <v>1</v>
      </c>
      <c r="N225" s="224" t="s">
        <v>40</v>
      </c>
      <c r="O225" s="91"/>
      <c r="P225" s="225">
        <f>O225*H225</f>
        <v>0</v>
      </c>
      <c r="Q225" s="225">
        <v>0</v>
      </c>
      <c r="R225" s="225">
        <f>Q225*H225</f>
        <v>0</v>
      </c>
      <c r="S225" s="225">
        <v>0.0039399999999999999</v>
      </c>
      <c r="T225" s="226">
        <f>S225*H225</f>
        <v>0.082739999999999994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7" t="s">
        <v>191</v>
      </c>
      <c r="AT225" s="227" t="s">
        <v>123</v>
      </c>
      <c r="AU225" s="227" t="s">
        <v>85</v>
      </c>
      <c r="AY225" s="17" t="s">
        <v>120</v>
      </c>
      <c r="BE225" s="228">
        <f>IF(N225="základní",J225,0)</f>
        <v>0</v>
      </c>
      <c r="BF225" s="228">
        <f>IF(N225="snížená",J225,0)</f>
        <v>0</v>
      </c>
      <c r="BG225" s="228">
        <f>IF(N225="zákl. přenesená",J225,0)</f>
        <v>0</v>
      </c>
      <c r="BH225" s="228">
        <f>IF(N225="sníž. přenesená",J225,0)</f>
        <v>0</v>
      </c>
      <c r="BI225" s="228">
        <f>IF(N225="nulová",J225,0)</f>
        <v>0</v>
      </c>
      <c r="BJ225" s="17" t="s">
        <v>83</v>
      </c>
      <c r="BK225" s="228">
        <f>ROUND(I225*H225,2)</f>
        <v>0</v>
      </c>
      <c r="BL225" s="17" t="s">
        <v>191</v>
      </c>
      <c r="BM225" s="227" t="s">
        <v>333</v>
      </c>
    </row>
    <row r="226" s="14" customFormat="1">
      <c r="A226" s="14"/>
      <c r="B226" s="241"/>
      <c r="C226" s="242"/>
      <c r="D226" s="231" t="s">
        <v>129</v>
      </c>
      <c r="E226" s="243" t="s">
        <v>1</v>
      </c>
      <c r="F226" s="244" t="s">
        <v>217</v>
      </c>
      <c r="G226" s="242"/>
      <c r="H226" s="243" t="s">
        <v>1</v>
      </c>
      <c r="I226" s="245"/>
      <c r="J226" s="242"/>
      <c r="K226" s="242"/>
      <c r="L226" s="246"/>
      <c r="M226" s="247"/>
      <c r="N226" s="248"/>
      <c r="O226" s="248"/>
      <c r="P226" s="248"/>
      <c r="Q226" s="248"/>
      <c r="R226" s="248"/>
      <c r="S226" s="248"/>
      <c r="T226" s="249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0" t="s">
        <v>129</v>
      </c>
      <c r="AU226" s="250" t="s">
        <v>85</v>
      </c>
      <c r="AV226" s="14" t="s">
        <v>83</v>
      </c>
      <c r="AW226" s="14" t="s">
        <v>32</v>
      </c>
      <c r="AX226" s="14" t="s">
        <v>75</v>
      </c>
      <c r="AY226" s="250" t="s">
        <v>120</v>
      </c>
    </row>
    <row r="227" s="13" customFormat="1">
      <c r="A227" s="13"/>
      <c r="B227" s="229"/>
      <c r="C227" s="230"/>
      <c r="D227" s="231" t="s">
        <v>129</v>
      </c>
      <c r="E227" s="232" t="s">
        <v>1</v>
      </c>
      <c r="F227" s="233" t="s">
        <v>334</v>
      </c>
      <c r="G227" s="230"/>
      <c r="H227" s="234">
        <v>21</v>
      </c>
      <c r="I227" s="235"/>
      <c r="J227" s="230"/>
      <c r="K227" s="230"/>
      <c r="L227" s="236"/>
      <c r="M227" s="237"/>
      <c r="N227" s="238"/>
      <c r="O227" s="238"/>
      <c r="P227" s="238"/>
      <c r="Q227" s="238"/>
      <c r="R227" s="238"/>
      <c r="S227" s="238"/>
      <c r="T227" s="239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0" t="s">
        <v>129</v>
      </c>
      <c r="AU227" s="240" t="s">
        <v>85</v>
      </c>
      <c r="AV227" s="13" t="s">
        <v>85</v>
      </c>
      <c r="AW227" s="13" t="s">
        <v>32</v>
      </c>
      <c r="AX227" s="13" t="s">
        <v>83</v>
      </c>
      <c r="AY227" s="240" t="s">
        <v>120</v>
      </c>
    </row>
    <row r="228" s="2" customFormat="1" ht="16.5" customHeight="1">
      <c r="A228" s="38"/>
      <c r="B228" s="39"/>
      <c r="C228" s="215" t="s">
        <v>335</v>
      </c>
      <c r="D228" s="215" t="s">
        <v>123</v>
      </c>
      <c r="E228" s="216" t="s">
        <v>336</v>
      </c>
      <c r="F228" s="217" t="s">
        <v>337</v>
      </c>
      <c r="G228" s="218" t="s">
        <v>141</v>
      </c>
      <c r="H228" s="219">
        <v>25.300000000000001</v>
      </c>
      <c r="I228" s="220"/>
      <c r="J228" s="221">
        <f>ROUND(I228*H228,2)</f>
        <v>0</v>
      </c>
      <c r="K228" s="222"/>
      <c r="L228" s="44"/>
      <c r="M228" s="223" t="s">
        <v>1</v>
      </c>
      <c r="N228" s="224" t="s">
        <v>40</v>
      </c>
      <c r="O228" s="91"/>
      <c r="P228" s="225">
        <f>O228*H228</f>
        <v>0</v>
      </c>
      <c r="Q228" s="225">
        <v>0.00060999999999999997</v>
      </c>
      <c r="R228" s="225">
        <f>Q228*H228</f>
        <v>0.015433000000000001</v>
      </c>
      <c r="S228" s="225">
        <v>0</v>
      </c>
      <c r="T228" s="22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7" t="s">
        <v>191</v>
      </c>
      <c r="AT228" s="227" t="s">
        <v>123</v>
      </c>
      <c r="AU228" s="227" t="s">
        <v>85</v>
      </c>
      <c r="AY228" s="17" t="s">
        <v>120</v>
      </c>
      <c r="BE228" s="228">
        <f>IF(N228="základní",J228,0)</f>
        <v>0</v>
      </c>
      <c r="BF228" s="228">
        <f>IF(N228="snížená",J228,0)</f>
        <v>0</v>
      </c>
      <c r="BG228" s="228">
        <f>IF(N228="zákl. přenesená",J228,0)</f>
        <v>0</v>
      </c>
      <c r="BH228" s="228">
        <f>IF(N228="sníž. přenesená",J228,0)</f>
        <v>0</v>
      </c>
      <c r="BI228" s="228">
        <f>IF(N228="nulová",J228,0)</f>
        <v>0</v>
      </c>
      <c r="BJ228" s="17" t="s">
        <v>83</v>
      </c>
      <c r="BK228" s="228">
        <f>ROUND(I228*H228,2)</f>
        <v>0</v>
      </c>
      <c r="BL228" s="17" t="s">
        <v>191</v>
      </c>
      <c r="BM228" s="227" t="s">
        <v>338</v>
      </c>
    </row>
    <row r="229" s="14" customFormat="1">
      <c r="A229" s="14"/>
      <c r="B229" s="241"/>
      <c r="C229" s="242"/>
      <c r="D229" s="231" t="s">
        <v>129</v>
      </c>
      <c r="E229" s="243" t="s">
        <v>1</v>
      </c>
      <c r="F229" s="244" t="s">
        <v>217</v>
      </c>
      <c r="G229" s="242"/>
      <c r="H229" s="243" t="s">
        <v>1</v>
      </c>
      <c r="I229" s="245"/>
      <c r="J229" s="242"/>
      <c r="K229" s="242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129</v>
      </c>
      <c r="AU229" s="250" t="s">
        <v>85</v>
      </c>
      <c r="AV229" s="14" t="s">
        <v>83</v>
      </c>
      <c r="AW229" s="14" t="s">
        <v>32</v>
      </c>
      <c r="AX229" s="14" t="s">
        <v>75</v>
      </c>
      <c r="AY229" s="250" t="s">
        <v>120</v>
      </c>
    </row>
    <row r="230" s="13" customFormat="1">
      <c r="A230" s="13"/>
      <c r="B230" s="229"/>
      <c r="C230" s="230"/>
      <c r="D230" s="231" t="s">
        <v>129</v>
      </c>
      <c r="E230" s="232" t="s">
        <v>1</v>
      </c>
      <c r="F230" s="233" t="s">
        <v>319</v>
      </c>
      <c r="G230" s="230"/>
      <c r="H230" s="234">
        <v>8.4000000000000004</v>
      </c>
      <c r="I230" s="235"/>
      <c r="J230" s="230"/>
      <c r="K230" s="230"/>
      <c r="L230" s="236"/>
      <c r="M230" s="237"/>
      <c r="N230" s="238"/>
      <c r="O230" s="238"/>
      <c r="P230" s="238"/>
      <c r="Q230" s="238"/>
      <c r="R230" s="238"/>
      <c r="S230" s="238"/>
      <c r="T230" s="239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40" t="s">
        <v>129</v>
      </c>
      <c r="AU230" s="240" t="s">
        <v>85</v>
      </c>
      <c r="AV230" s="13" t="s">
        <v>85</v>
      </c>
      <c r="AW230" s="13" t="s">
        <v>32</v>
      </c>
      <c r="AX230" s="13" t="s">
        <v>75</v>
      </c>
      <c r="AY230" s="240" t="s">
        <v>120</v>
      </c>
    </row>
    <row r="231" s="13" customFormat="1">
      <c r="A231" s="13"/>
      <c r="B231" s="229"/>
      <c r="C231" s="230"/>
      <c r="D231" s="231" t="s">
        <v>129</v>
      </c>
      <c r="E231" s="232" t="s">
        <v>1</v>
      </c>
      <c r="F231" s="233" t="s">
        <v>320</v>
      </c>
      <c r="G231" s="230"/>
      <c r="H231" s="234">
        <v>16.899999999999999</v>
      </c>
      <c r="I231" s="235"/>
      <c r="J231" s="230"/>
      <c r="K231" s="230"/>
      <c r="L231" s="236"/>
      <c r="M231" s="237"/>
      <c r="N231" s="238"/>
      <c r="O231" s="238"/>
      <c r="P231" s="238"/>
      <c r="Q231" s="238"/>
      <c r="R231" s="238"/>
      <c r="S231" s="238"/>
      <c r="T231" s="239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0" t="s">
        <v>129</v>
      </c>
      <c r="AU231" s="240" t="s">
        <v>85</v>
      </c>
      <c r="AV231" s="13" t="s">
        <v>85</v>
      </c>
      <c r="AW231" s="13" t="s">
        <v>32</v>
      </c>
      <c r="AX231" s="13" t="s">
        <v>75</v>
      </c>
      <c r="AY231" s="240" t="s">
        <v>120</v>
      </c>
    </row>
    <row r="232" s="15" customFormat="1">
      <c r="A232" s="15"/>
      <c r="B232" s="262"/>
      <c r="C232" s="263"/>
      <c r="D232" s="231" t="s">
        <v>129</v>
      </c>
      <c r="E232" s="264" t="s">
        <v>1</v>
      </c>
      <c r="F232" s="265" t="s">
        <v>246</v>
      </c>
      <c r="G232" s="263"/>
      <c r="H232" s="266">
        <v>25.300000000000001</v>
      </c>
      <c r="I232" s="267"/>
      <c r="J232" s="263"/>
      <c r="K232" s="263"/>
      <c r="L232" s="268"/>
      <c r="M232" s="269"/>
      <c r="N232" s="270"/>
      <c r="O232" s="270"/>
      <c r="P232" s="270"/>
      <c r="Q232" s="270"/>
      <c r="R232" s="270"/>
      <c r="S232" s="270"/>
      <c r="T232" s="271"/>
      <c r="U232" s="15"/>
      <c r="V232" s="15"/>
      <c r="W232" s="15"/>
      <c r="X232" s="15"/>
      <c r="Y232" s="15"/>
      <c r="Z232" s="15"/>
      <c r="AA232" s="15"/>
      <c r="AB232" s="15"/>
      <c r="AC232" s="15"/>
      <c r="AD232" s="15"/>
      <c r="AE232" s="15"/>
      <c r="AT232" s="272" t="s">
        <v>129</v>
      </c>
      <c r="AU232" s="272" t="s">
        <v>85</v>
      </c>
      <c r="AV232" s="15" t="s">
        <v>127</v>
      </c>
      <c r="AW232" s="15" t="s">
        <v>32</v>
      </c>
      <c r="AX232" s="15" t="s">
        <v>83</v>
      </c>
      <c r="AY232" s="272" t="s">
        <v>120</v>
      </c>
    </row>
    <row r="233" s="2" customFormat="1" ht="24.15" customHeight="1">
      <c r="A233" s="38"/>
      <c r="B233" s="39"/>
      <c r="C233" s="215" t="s">
        <v>339</v>
      </c>
      <c r="D233" s="215" t="s">
        <v>123</v>
      </c>
      <c r="E233" s="216" t="s">
        <v>340</v>
      </c>
      <c r="F233" s="217" t="s">
        <v>341</v>
      </c>
      <c r="G233" s="218" t="s">
        <v>126</v>
      </c>
      <c r="H233" s="219">
        <v>235.80000000000001</v>
      </c>
      <c r="I233" s="220"/>
      <c r="J233" s="221">
        <f>ROUND(I233*H233,2)</f>
        <v>0</v>
      </c>
      <c r="K233" s="222"/>
      <c r="L233" s="44"/>
      <c r="M233" s="223" t="s">
        <v>1</v>
      </c>
      <c r="N233" s="224" t="s">
        <v>40</v>
      </c>
      <c r="O233" s="91"/>
      <c r="P233" s="225">
        <f>O233*H233</f>
        <v>0</v>
      </c>
      <c r="Q233" s="225">
        <v>0.00263</v>
      </c>
      <c r="R233" s="225">
        <f>Q233*H233</f>
        <v>0.62015399999999998</v>
      </c>
      <c r="S233" s="225">
        <v>0</v>
      </c>
      <c r="T233" s="22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7" t="s">
        <v>191</v>
      </c>
      <c r="AT233" s="227" t="s">
        <v>123</v>
      </c>
      <c r="AU233" s="227" t="s">
        <v>85</v>
      </c>
      <c r="AY233" s="17" t="s">
        <v>120</v>
      </c>
      <c r="BE233" s="228">
        <f>IF(N233="základní",J233,0)</f>
        <v>0</v>
      </c>
      <c r="BF233" s="228">
        <f>IF(N233="snížená",J233,0)</f>
        <v>0</v>
      </c>
      <c r="BG233" s="228">
        <f>IF(N233="zákl. přenesená",J233,0)</f>
        <v>0</v>
      </c>
      <c r="BH233" s="228">
        <f>IF(N233="sníž. přenesená",J233,0)</f>
        <v>0</v>
      </c>
      <c r="BI233" s="228">
        <f>IF(N233="nulová",J233,0)</f>
        <v>0</v>
      </c>
      <c r="BJ233" s="17" t="s">
        <v>83</v>
      </c>
      <c r="BK233" s="228">
        <f>ROUND(I233*H233,2)</f>
        <v>0</v>
      </c>
      <c r="BL233" s="17" t="s">
        <v>191</v>
      </c>
      <c r="BM233" s="227" t="s">
        <v>342</v>
      </c>
    </row>
    <row r="234" s="14" customFormat="1">
      <c r="A234" s="14"/>
      <c r="B234" s="241"/>
      <c r="C234" s="242"/>
      <c r="D234" s="231" t="s">
        <v>129</v>
      </c>
      <c r="E234" s="243" t="s">
        <v>1</v>
      </c>
      <c r="F234" s="244" t="s">
        <v>217</v>
      </c>
      <c r="G234" s="242"/>
      <c r="H234" s="243" t="s">
        <v>1</v>
      </c>
      <c r="I234" s="245"/>
      <c r="J234" s="242"/>
      <c r="K234" s="242"/>
      <c r="L234" s="246"/>
      <c r="M234" s="247"/>
      <c r="N234" s="248"/>
      <c r="O234" s="248"/>
      <c r="P234" s="248"/>
      <c r="Q234" s="248"/>
      <c r="R234" s="248"/>
      <c r="S234" s="248"/>
      <c r="T234" s="249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0" t="s">
        <v>129</v>
      </c>
      <c r="AU234" s="250" t="s">
        <v>85</v>
      </c>
      <c r="AV234" s="14" t="s">
        <v>83</v>
      </c>
      <c r="AW234" s="14" t="s">
        <v>32</v>
      </c>
      <c r="AX234" s="14" t="s">
        <v>75</v>
      </c>
      <c r="AY234" s="250" t="s">
        <v>120</v>
      </c>
    </row>
    <row r="235" s="13" customFormat="1">
      <c r="A235" s="13"/>
      <c r="B235" s="229"/>
      <c r="C235" s="230"/>
      <c r="D235" s="231" t="s">
        <v>129</v>
      </c>
      <c r="E235" s="232" t="s">
        <v>1</v>
      </c>
      <c r="F235" s="233" t="s">
        <v>218</v>
      </c>
      <c r="G235" s="230"/>
      <c r="H235" s="234">
        <v>235.80000000000001</v>
      </c>
      <c r="I235" s="235"/>
      <c r="J235" s="230"/>
      <c r="K235" s="230"/>
      <c r="L235" s="236"/>
      <c r="M235" s="237"/>
      <c r="N235" s="238"/>
      <c r="O235" s="238"/>
      <c r="P235" s="238"/>
      <c r="Q235" s="238"/>
      <c r="R235" s="238"/>
      <c r="S235" s="238"/>
      <c r="T235" s="239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0" t="s">
        <v>129</v>
      </c>
      <c r="AU235" s="240" t="s">
        <v>85</v>
      </c>
      <c r="AV235" s="13" t="s">
        <v>85</v>
      </c>
      <c r="AW235" s="13" t="s">
        <v>32</v>
      </c>
      <c r="AX235" s="13" t="s">
        <v>83</v>
      </c>
      <c r="AY235" s="240" t="s">
        <v>120</v>
      </c>
    </row>
    <row r="236" s="2" customFormat="1" ht="24.15" customHeight="1">
      <c r="A236" s="38"/>
      <c r="B236" s="39"/>
      <c r="C236" s="215" t="s">
        <v>343</v>
      </c>
      <c r="D236" s="215" t="s">
        <v>123</v>
      </c>
      <c r="E236" s="216" t="s">
        <v>344</v>
      </c>
      <c r="F236" s="217" t="s">
        <v>345</v>
      </c>
      <c r="G236" s="218" t="s">
        <v>141</v>
      </c>
      <c r="H236" s="219">
        <v>9.5999999999999996</v>
      </c>
      <c r="I236" s="220"/>
      <c r="J236" s="221">
        <f>ROUND(I236*H236,2)</f>
        <v>0</v>
      </c>
      <c r="K236" s="222"/>
      <c r="L236" s="44"/>
      <c r="M236" s="223" t="s">
        <v>1</v>
      </c>
      <c r="N236" s="224" t="s">
        <v>40</v>
      </c>
      <c r="O236" s="91"/>
      <c r="P236" s="225">
        <f>O236*H236</f>
        <v>0</v>
      </c>
      <c r="Q236" s="225">
        <v>0.0013699999999999999</v>
      </c>
      <c r="R236" s="225">
        <f>Q236*H236</f>
        <v>0.013151999999999999</v>
      </c>
      <c r="S236" s="225">
        <v>0</v>
      </c>
      <c r="T236" s="226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7" t="s">
        <v>191</v>
      </c>
      <c r="AT236" s="227" t="s">
        <v>123</v>
      </c>
      <c r="AU236" s="227" t="s">
        <v>85</v>
      </c>
      <c r="AY236" s="17" t="s">
        <v>120</v>
      </c>
      <c r="BE236" s="228">
        <f>IF(N236="základní",J236,0)</f>
        <v>0</v>
      </c>
      <c r="BF236" s="228">
        <f>IF(N236="snížená",J236,0)</f>
        <v>0</v>
      </c>
      <c r="BG236" s="228">
        <f>IF(N236="zákl. přenesená",J236,0)</f>
        <v>0</v>
      </c>
      <c r="BH236" s="228">
        <f>IF(N236="sníž. přenesená",J236,0)</f>
        <v>0</v>
      </c>
      <c r="BI236" s="228">
        <f>IF(N236="nulová",J236,0)</f>
        <v>0</v>
      </c>
      <c r="BJ236" s="17" t="s">
        <v>83</v>
      </c>
      <c r="BK236" s="228">
        <f>ROUND(I236*H236,2)</f>
        <v>0</v>
      </c>
      <c r="BL236" s="17" t="s">
        <v>191</v>
      </c>
      <c r="BM236" s="227" t="s">
        <v>346</v>
      </c>
    </row>
    <row r="237" s="14" customFormat="1">
      <c r="A237" s="14"/>
      <c r="B237" s="241"/>
      <c r="C237" s="242"/>
      <c r="D237" s="231" t="s">
        <v>129</v>
      </c>
      <c r="E237" s="243" t="s">
        <v>1</v>
      </c>
      <c r="F237" s="244" t="s">
        <v>347</v>
      </c>
      <c r="G237" s="242"/>
      <c r="H237" s="243" t="s">
        <v>1</v>
      </c>
      <c r="I237" s="245"/>
      <c r="J237" s="242"/>
      <c r="K237" s="242"/>
      <c r="L237" s="246"/>
      <c r="M237" s="247"/>
      <c r="N237" s="248"/>
      <c r="O237" s="248"/>
      <c r="P237" s="248"/>
      <c r="Q237" s="248"/>
      <c r="R237" s="248"/>
      <c r="S237" s="248"/>
      <c r="T237" s="249"/>
      <c r="U237" s="14"/>
      <c r="V237" s="14"/>
      <c r="W237" s="14"/>
      <c r="X237" s="14"/>
      <c r="Y237" s="14"/>
      <c r="Z237" s="14"/>
      <c r="AA237" s="14"/>
      <c r="AB237" s="14"/>
      <c r="AC237" s="14"/>
      <c r="AD237" s="14"/>
      <c r="AE237" s="14"/>
      <c r="AT237" s="250" t="s">
        <v>129</v>
      </c>
      <c r="AU237" s="250" t="s">
        <v>85</v>
      </c>
      <c r="AV237" s="14" t="s">
        <v>83</v>
      </c>
      <c r="AW237" s="14" t="s">
        <v>32</v>
      </c>
      <c r="AX237" s="14" t="s">
        <v>75</v>
      </c>
      <c r="AY237" s="250" t="s">
        <v>120</v>
      </c>
    </row>
    <row r="238" s="13" customFormat="1">
      <c r="A238" s="13"/>
      <c r="B238" s="229"/>
      <c r="C238" s="230"/>
      <c r="D238" s="231" t="s">
        <v>129</v>
      </c>
      <c r="E238" s="232" t="s">
        <v>1</v>
      </c>
      <c r="F238" s="233" t="s">
        <v>348</v>
      </c>
      <c r="G238" s="230"/>
      <c r="H238" s="234">
        <v>9.5999999999999996</v>
      </c>
      <c r="I238" s="235"/>
      <c r="J238" s="230"/>
      <c r="K238" s="230"/>
      <c r="L238" s="236"/>
      <c r="M238" s="237"/>
      <c r="N238" s="238"/>
      <c r="O238" s="238"/>
      <c r="P238" s="238"/>
      <c r="Q238" s="238"/>
      <c r="R238" s="238"/>
      <c r="S238" s="238"/>
      <c r="T238" s="239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40" t="s">
        <v>129</v>
      </c>
      <c r="AU238" s="240" t="s">
        <v>85</v>
      </c>
      <c r="AV238" s="13" t="s">
        <v>85</v>
      </c>
      <c r="AW238" s="13" t="s">
        <v>32</v>
      </c>
      <c r="AX238" s="13" t="s">
        <v>83</v>
      </c>
      <c r="AY238" s="240" t="s">
        <v>120</v>
      </c>
    </row>
    <row r="239" s="2" customFormat="1" ht="24.15" customHeight="1">
      <c r="A239" s="38"/>
      <c r="B239" s="39"/>
      <c r="C239" s="215" t="s">
        <v>349</v>
      </c>
      <c r="D239" s="215" t="s">
        <v>123</v>
      </c>
      <c r="E239" s="216" t="s">
        <v>350</v>
      </c>
      <c r="F239" s="217" t="s">
        <v>351</v>
      </c>
      <c r="G239" s="218" t="s">
        <v>141</v>
      </c>
      <c r="H239" s="219">
        <v>17.710000000000001</v>
      </c>
      <c r="I239" s="220"/>
      <c r="J239" s="221">
        <f>ROUND(I239*H239,2)</f>
        <v>0</v>
      </c>
      <c r="K239" s="222"/>
      <c r="L239" s="44"/>
      <c r="M239" s="223" t="s">
        <v>1</v>
      </c>
      <c r="N239" s="224" t="s">
        <v>40</v>
      </c>
      <c r="O239" s="91"/>
      <c r="P239" s="225">
        <f>O239*H239</f>
        <v>0</v>
      </c>
      <c r="Q239" s="225">
        <v>0.0013699999999999999</v>
      </c>
      <c r="R239" s="225">
        <f>Q239*H239</f>
        <v>0.024262699999999998</v>
      </c>
      <c r="S239" s="225">
        <v>0</v>
      </c>
      <c r="T239" s="22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7" t="s">
        <v>191</v>
      </c>
      <c r="AT239" s="227" t="s">
        <v>123</v>
      </c>
      <c r="AU239" s="227" t="s">
        <v>85</v>
      </c>
      <c r="AY239" s="17" t="s">
        <v>120</v>
      </c>
      <c r="BE239" s="228">
        <f>IF(N239="základní",J239,0)</f>
        <v>0</v>
      </c>
      <c r="BF239" s="228">
        <f>IF(N239="snížená",J239,0)</f>
        <v>0</v>
      </c>
      <c r="BG239" s="228">
        <f>IF(N239="zákl. přenesená",J239,0)</f>
        <v>0</v>
      </c>
      <c r="BH239" s="228">
        <f>IF(N239="sníž. přenesená",J239,0)</f>
        <v>0</v>
      </c>
      <c r="BI239" s="228">
        <f>IF(N239="nulová",J239,0)</f>
        <v>0</v>
      </c>
      <c r="BJ239" s="17" t="s">
        <v>83</v>
      </c>
      <c r="BK239" s="228">
        <f>ROUND(I239*H239,2)</f>
        <v>0</v>
      </c>
      <c r="BL239" s="17" t="s">
        <v>191</v>
      </c>
      <c r="BM239" s="227" t="s">
        <v>352</v>
      </c>
    </row>
    <row r="240" s="14" customFormat="1">
      <c r="A240" s="14"/>
      <c r="B240" s="241"/>
      <c r="C240" s="242"/>
      <c r="D240" s="231" t="s">
        <v>129</v>
      </c>
      <c r="E240" s="243" t="s">
        <v>1</v>
      </c>
      <c r="F240" s="244" t="s">
        <v>217</v>
      </c>
      <c r="G240" s="242"/>
      <c r="H240" s="243" t="s">
        <v>1</v>
      </c>
      <c r="I240" s="245"/>
      <c r="J240" s="242"/>
      <c r="K240" s="242"/>
      <c r="L240" s="246"/>
      <c r="M240" s="247"/>
      <c r="N240" s="248"/>
      <c r="O240" s="248"/>
      <c r="P240" s="248"/>
      <c r="Q240" s="248"/>
      <c r="R240" s="248"/>
      <c r="S240" s="248"/>
      <c r="T240" s="249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0" t="s">
        <v>129</v>
      </c>
      <c r="AU240" s="250" t="s">
        <v>85</v>
      </c>
      <c r="AV240" s="14" t="s">
        <v>83</v>
      </c>
      <c r="AW240" s="14" t="s">
        <v>32</v>
      </c>
      <c r="AX240" s="14" t="s">
        <v>75</v>
      </c>
      <c r="AY240" s="250" t="s">
        <v>120</v>
      </c>
    </row>
    <row r="241" s="13" customFormat="1">
      <c r="A241" s="13"/>
      <c r="B241" s="229"/>
      <c r="C241" s="230"/>
      <c r="D241" s="231" t="s">
        <v>129</v>
      </c>
      <c r="E241" s="232" t="s">
        <v>1</v>
      </c>
      <c r="F241" s="233" t="s">
        <v>353</v>
      </c>
      <c r="G241" s="230"/>
      <c r="H241" s="234">
        <v>17.710000000000001</v>
      </c>
      <c r="I241" s="235"/>
      <c r="J241" s="230"/>
      <c r="K241" s="230"/>
      <c r="L241" s="236"/>
      <c r="M241" s="237"/>
      <c r="N241" s="238"/>
      <c r="O241" s="238"/>
      <c r="P241" s="238"/>
      <c r="Q241" s="238"/>
      <c r="R241" s="238"/>
      <c r="S241" s="238"/>
      <c r="T241" s="239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40" t="s">
        <v>129</v>
      </c>
      <c r="AU241" s="240" t="s">
        <v>85</v>
      </c>
      <c r="AV241" s="13" t="s">
        <v>85</v>
      </c>
      <c r="AW241" s="13" t="s">
        <v>32</v>
      </c>
      <c r="AX241" s="13" t="s">
        <v>83</v>
      </c>
      <c r="AY241" s="240" t="s">
        <v>120</v>
      </c>
    </row>
    <row r="242" s="2" customFormat="1" ht="16.5" customHeight="1">
      <c r="A242" s="38"/>
      <c r="B242" s="39"/>
      <c r="C242" s="215" t="s">
        <v>354</v>
      </c>
      <c r="D242" s="215" t="s">
        <v>123</v>
      </c>
      <c r="E242" s="216" t="s">
        <v>355</v>
      </c>
      <c r="F242" s="217" t="s">
        <v>356</v>
      </c>
      <c r="G242" s="218" t="s">
        <v>141</v>
      </c>
      <c r="H242" s="219">
        <v>15.800000000000001</v>
      </c>
      <c r="I242" s="220"/>
      <c r="J242" s="221">
        <f>ROUND(I242*H242,2)</f>
        <v>0</v>
      </c>
      <c r="K242" s="222"/>
      <c r="L242" s="44"/>
      <c r="M242" s="223" t="s">
        <v>1</v>
      </c>
      <c r="N242" s="224" t="s">
        <v>40</v>
      </c>
      <c r="O242" s="91"/>
      <c r="P242" s="225">
        <f>O242*H242</f>
        <v>0</v>
      </c>
      <c r="Q242" s="225">
        <v>0.0011100000000000001</v>
      </c>
      <c r="R242" s="225">
        <f>Q242*H242</f>
        <v>0.017538000000000002</v>
      </c>
      <c r="S242" s="225">
        <v>0</v>
      </c>
      <c r="T242" s="226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7" t="s">
        <v>191</v>
      </c>
      <c r="AT242" s="227" t="s">
        <v>123</v>
      </c>
      <c r="AU242" s="227" t="s">
        <v>85</v>
      </c>
      <c r="AY242" s="17" t="s">
        <v>120</v>
      </c>
      <c r="BE242" s="228">
        <f>IF(N242="základní",J242,0)</f>
        <v>0</v>
      </c>
      <c r="BF242" s="228">
        <f>IF(N242="snížená",J242,0)</f>
        <v>0</v>
      </c>
      <c r="BG242" s="228">
        <f>IF(N242="zákl. přenesená",J242,0)</f>
        <v>0</v>
      </c>
      <c r="BH242" s="228">
        <f>IF(N242="sníž. přenesená",J242,0)</f>
        <v>0</v>
      </c>
      <c r="BI242" s="228">
        <f>IF(N242="nulová",J242,0)</f>
        <v>0</v>
      </c>
      <c r="BJ242" s="17" t="s">
        <v>83</v>
      </c>
      <c r="BK242" s="228">
        <f>ROUND(I242*H242,2)</f>
        <v>0</v>
      </c>
      <c r="BL242" s="17" t="s">
        <v>191</v>
      </c>
      <c r="BM242" s="227" t="s">
        <v>357</v>
      </c>
    </row>
    <row r="243" s="14" customFormat="1">
      <c r="A243" s="14"/>
      <c r="B243" s="241"/>
      <c r="C243" s="242"/>
      <c r="D243" s="231" t="s">
        <v>129</v>
      </c>
      <c r="E243" s="243" t="s">
        <v>1</v>
      </c>
      <c r="F243" s="244" t="s">
        <v>217</v>
      </c>
      <c r="G243" s="242"/>
      <c r="H243" s="243" t="s">
        <v>1</v>
      </c>
      <c r="I243" s="245"/>
      <c r="J243" s="242"/>
      <c r="K243" s="242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129</v>
      </c>
      <c r="AU243" s="250" t="s">
        <v>85</v>
      </c>
      <c r="AV243" s="14" t="s">
        <v>83</v>
      </c>
      <c r="AW243" s="14" t="s">
        <v>32</v>
      </c>
      <c r="AX243" s="14" t="s">
        <v>75</v>
      </c>
      <c r="AY243" s="250" t="s">
        <v>120</v>
      </c>
    </row>
    <row r="244" s="13" customFormat="1">
      <c r="A244" s="13"/>
      <c r="B244" s="229"/>
      <c r="C244" s="230"/>
      <c r="D244" s="231" t="s">
        <v>129</v>
      </c>
      <c r="E244" s="232" t="s">
        <v>1</v>
      </c>
      <c r="F244" s="233" t="s">
        <v>309</v>
      </c>
      <c r="G244" s="230"/>
      <c r="H244" s="234">
        <v>15.800000000000001</v>
      </c>
      <c r="I244" s="235"/>
      <c r="J244" s="230"/>
      <c r="K244" s="230"/>
      <c r="L244" s="236"/>
      <c r="M244" s="237"/>
      <c r="N244" s="238"/>
      <c r="O244" s="238"/>
      <c r="P244" s="238"/>
      <c r="Q244" s="238"/>
      <c r="R244" s="238"/>
      <c r="S244" s="238"/>
      <c r="T244" s="239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0" t="s">
        <v>129</v>
      </c>
      <c r="AU244" s="240" t="s">
        <v>85</v>
      </c>
      <c r="AV244" s="13" t="s">
        <v>85</v>
      </c>
      <c r="AW244" s="13" t="s">
        <v>32</v>
      </c>
      <c r="AX244" s="13" t="s">
        <v>83</v>
      </c>
      <c r="AY244" s="240" t="s">
        <v>120</v>
      </c>
    </row>
    <row r="245" s="2" customFormat="1" ht="24.15" customHeight="1">
      <c r="A245" s="38"/>
      <c r="B245" s="39"/>
      <c r="C245" s="215" t="s">
        <v>358</v>
      </c>
      <c r="D245" s="215" t="s">
        <v>123</v>
      </c>
      <c r="E245" s="216" t="s">
        <v>359</v>
      </c>
      <c r="F245" s="217" t="s">
        <v>360</v>
      </c>
      <c r="G245" s="218" t="s">
        <v>141</v>
      </c>
      <c r="H245" s="219">
        <v>15.800000000000001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40</v>
      </c>
      <c r="O245" s="91"/>
      <c r="P245" s="225">
        <f>O245*H245</f>
        <v>0</v>
      </c>
      <c r="Q245" s="225">
        <v>0.00022000000000000001</v>
      </c>
      <c r="R245" s="225">
        <f>Q245*H245</f>
        <v>0.0034760000000000004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191</v>
      </c>
      <c r="AT245" s="227" t="s">
        <v>123</v>
      </c>
      <c r="AU245" s="227" t="s">
        <v>85</v>
      </c>
      <c r="AY245" s="17" t="s">
        <v>120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83</v>
      </c>
      <c r="BK245" s="228">
        <f>ROUND(I245*H245,2)</f>
        <v>0</v>
      </c>
      <c r="BL245" s="17" t="s">
        <v>191</v>
      </c>
      <c r="BM245" s="227" t="s">
        <v>361</v>
      </c>
    </row>
    <row r="246" s="2" customFormat="1" ht="24.15" customHeight="1">
      <c r="A246" s="38"/>
      <c r="B246" s="39"/>
      <c r="C246" s="215" t="s">
        <v>362</v>
      </c>
      <c r="D246" s="215" t="s">
        <v>123</v>
      </c>
      <c r="E246" s="216" t="s">
        <v>363</v>
      </c>
      <c r="F246" s="217" t="s">
        <v>364</v>
      </c>
      <c r="G246" s="218" t="s">
        <v>141</v>
      </c>
      <c r="H246" s="219">
        <v>52.920000000000002</v>
      </c>
      <c r="I246" s="220"/>
      <c r="J246" s="221">
        <f>ROUND(I246*H246,2)</f>
        <v>0</v>
      </c>
      <c r="K246" s="222"/>
      <c r="L246" s="44"/>
      <c r="M246" s="223" t="s">
        <v>1</v>
      </c>
      <c r="N246" s="224" t="s">
        <v>40</v>
      </c>
      <c r="O246" s="91"/>
      <c r="P246" s="225">
        <f>O246*H246</f>
        <v>0</v>
      </c>
      <c r="Q246" s="225">
        <v>0.00056999999999999998</v>
      </c>
      <c r="R246" s="225">
        <f>Q246*H246</f>
        <v>0.030164400000000001</v>
      </c>
      <c r="S246" s="225">
        <v>0</v>
      </c>
      <c r="T246" s="22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27" t="s">
        <v>191</v>
      </c>
      <c r="AT246" s="227" t="s">
        <v>123</v>
      </c>
      <c r="AU246" s="227" t="s">
        <v>85</v>
      </c>
      <c r="AY246" s="17" t="s">
        <v>120</v>
      </c>
      <c r="BE246" s="228">
        <f>IF(N246="základní",J246,0)</f>
        <v>0</v>
      </c>
      <c r="BF246" s="228">
        <f>IF(N246="snížená",J246,0)</f>
        <v>0</v>
      </c>
      <c r="BG246" s="228">
        <f>IF(N246="zákl. přenesená",J246,0)</f>
        <v>0</v>
      </c>
      <c r="BH246" s="228">
        <f>IF(N246="sníž. přenesená",J246,0)</f>
        <v>0</v>
      </c>
      <c r="BI246" s="228">
        <f>IF(N246="nulová",J246,0)</f>
        <v>0</v>
      </c>
      <c r="BJ246" s="17" t="s">
        <v>83</v>
      </c>
      <c r="BK246" s="228">
        <f>ROUND(I246*H246,2)</f>
        <v>0</v>
      </c>
      <c r="BL246" s="17" t="s">
        <v>191</v>
      </c>
      <c r="BM246" s="227" t="s">
        <v>365</v>
      </c>
    </row>
    <row r="247" s="14" customFormat="1">
      <c r="A247" s="14"/>
      <c r="B247" s="241"/>
      <c r="C247" s="242"/>
      <c r="D247" s="231" t="s">
        <v>129</v>
      </c>
      <c r="E247" s="243" t="s">
        <v>1</v>
      </c>
      <c r="F247" s="244" t="s">
        <v>217</v>
      </c>
      <c r="G247" s="242"/>
      <c r="H247" s="243" t="s">
        <v>1</v>
      </c>
      <c r="I247" s="245"/>
      <c r="J247" s="242"/>
      <c r="K247" s="242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129</v>
      </c>
      <c r="AU247" s="250" t="s">
        <v>85</v>
      </c>
      <c r="AV247" s="14" t="s">
        <v>83</v>
      </c>
      <c r="AW247" s="14" t="s">
        <v>32</v>
      </c>
      <c r="AX247" s="14" t="s">
        <v>75</v>
      </c>
      <c r="AY247" s="250" t="s">
        <v>120</v>
      </c>
    </row>
    <row r="248" s="13" customFormat="1">
      <c r="A248" s="13"/>
      <c r="B248" s="229"/>
      <c r="C248" s="230"/>
      <c r="D248" s="231" t="s">
        <v>129</v>
      </c>
      <c r="E248" s="232" t="s">
        <v>1</v>
      </c>
      <c r="F248" s="233" t="s">
        <v>314</v>
      </c>
      <c r="G248" s="230"/>
      <c r="H248" s="234">
        <v>52.920000000000002</v>
      </c>
      <c r="I248" s="235"/>
      <c r="J248" s="230"/>
      <c r="K248" s="230"/>
      <c r="L248" s="236"/>
      <c r="M248" s="237"/>
      <c r="N248" s="238"/>
      <c r="O248" s="238"/>
      <c r="P248" s="238"/>
      <c r="Q248" s="238"/>
      <c r="R248" s="238"/>
      <c r="S248" s="238"/>
      <c r="T248" s="239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40" t="s">
        <v>129</v>
      </c>
      <c r="AU248" s="240" t="s">
        <v>85</v>
      </c>
      <c r="AV248" s="13" t="s">
        <v>85</v>
      </c>
      <c r="AW248" s="13" t="s">
        <v>32</v>
      </c>
      <c r="AX248" s="13" t="s">
        <v>83</v>
      </c>
      <c r="AY248" s="240" t="s">
        <v>120</v>
      </c>
    </row>
    <row r="249" s="2" customFormat="1" ht="24.15" customHeight="1">
      <c r="A249" s="38"/>
      <c r="B249" s="39"/>
      <c r="C249" s="215" t="s">
        <v>366</v>
      </c>
      <c r="D249" s="215" t="s">
        <v>123</v>
      </c>
      <c r="E249" s="216" t="s">
        <v>367</v>
      </c>
      <c r="F249" s="217" t="s">
        <v>368</v>
      </c>
      <c r="G249" s="218" t="s">
        <v>141</v>
      </c>
      <c r="H249" s="219">
        <v>25.300000000000001</v>
      </c>
      <c r="I249" s="220"/>
      <c r="J249" s="221">
        <f>ROUND(I249*H249,2)</f>
        <v>0</v>
      </c>
      <c r="K249" s="222"/>
      <c r="L249" s="44"/>
      <c r="M249" s="223" t="s">
        <v>1</v>
      </c>
      <c r="N249" s="224" t="s">
        <v>40</v>
      </c>
      <c r="O249" s="91"/>
      <c r="P249" s="225">
        <f>O249*H249</f>
        <v>0</v>
      </c>
      <c r="Q249" s="225">
        <v>0.00072999999999999996</v>
      </c>
      <c r="R249" s="225">
        <f>Q249*H249</f>
        <v>0.018468999999999999</v>
      </c>
      <c r="S249" s="225">
        <v>0</v>
      </c>
      <c r="T249" s="22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7" t="s">
        <v>191</v>
      </c>
      <c r="AT249" s="227" t="s">
        <v>123</v>
      </c>
      <c r="AU249" s="227" t="s">
        <v>85</v>
      </c>
      <c r="AY249" s="17" t="s">
        <v>120</v>
      </c>
      <c r="BE249" s="228">
        <f>IF(N249="základní",J249,0)</f>
        <v>0</v>
      </c>
      <c r="BF249" s="228">
        <f>IF(N249="snížená",J249,0)</f>
        <v>0</v>
      </c>
      <c r="BG249" s="228">
        <f>IF(N249="zákl. přenesená",J249,0)</f>
        <v>0</v>
      </c>
      <c r="BH249" s="228">
        <f>IF(N249="sníž. přenesená",J249,0)</f>
        <v>0</v>
      </c>
      <c r="BI249" s="228">
        <f>IF(N249="nulová",J249,0)</f>
        <v>0</v>
      </c>
      <c r="BJ249" s="17" t="s">
        <v>83</v>
      </c>
      <c r="BK249" s="228">
        <f>ROUND(I249*H249,2)</f>
        <v>0</v>
      </c>
      <c r="BL249" s="17" t="s">
        <v>191</v>
      </c>
      <c r="BM249" s="227" t="s">
        <v>369</v>
      </c>
    </row>
    <row r="250" s="14" customFormat="1">
      <c r="A250" s="14"/>
      <c r="B250" s="241"/>
      <c r="C250" s="242"/>
      <c r="D250" s="231" t="s">
        <v>129</v>
      </c>
      <c r="E250" s="243" t="s">
        <v>1</v>
      </c>
      <c r="F250" s="244" t="s">
        <v>217</v>
      </c>
      <c r="G250" s="242"/>
      <c r="H250" s="243" t="s">
        <v>1</v>
      </c>
      <c r="I250" s="245"/>
      <c r="J250" s="242"/>
      <c r="K250" s="242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129</v>
      </c>
      <c r="AU250" s="250" t="s">
        <v>85</v>
      </c>
      <c r="AV250" s="14" t="s">
        <v>83</v>
      </c>
      <c r="AW250" s="14" t="s">
        <v>32</v>
      </c>
      <c r="AX250" s="14" t="s">
        <v>75</v>
      </c>
      <c r="AY250" s="250" t="s">
        <v>120</v>
      </c>
    </row>
    <row r="251" s="13" customFormat="1">
      <c r="A251" s="13"/>
      <c r="B251" s="229"/>
      <c r="C251" s="230"/>
      <c r="D251" s="231" t="s">
        <v>129</v>
      </c>
      <c r="E251" s="232" t="s">
        <v>1</v>
      </c>
      <c r="F251" s="233" t="s">
        <v>319</v>
      </c>
      <c r="G251" s="230"/>
      <c r="H251" s="234">
        <v>8.4000000000000004</v>
      </c>
      <c r="I251" s="235"/>
      <c r="J251" s="230"/>
      <c r="K251" s="230"/>
      <c r="L251" s="236"/>
      <c r="M251" s="237"/>
      <c r="N251" s="238"/>
      <c r="O251" s="238"/>
      <c r="P251" s="238"/>
      <c r="Q251" s="238"/>
      <c r="R251" s="238"/>
      <c r="S251" s="238"/>
      <c r="T251" s="239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40" t="s">
        <v>129</v>
      </c>
      <c r="AU251" s="240" t="s">
        <v>85</v>
      </c>
      <c r="AV251" s="13" t="s">
        <v>85</v>
      </c>
      <c r="AW251" s="13" t="s">
        <v>32</v>
      </c>
      <c r="AX251" s="13" t="s">
        <v>75</v>
      </c>
      <c r="AY251" s="240" t="s">
        <v>120</v>
      </c>
    </row>
    <row r="252" s="13" customFormat="1">
      <c r="A252" s="13"/>
      <c r="B252" s="229"/>
      <c r="C252" s="230"/>
      <c r="D252" s="231" t="s">
        <v>129</v>
      </c>
      <c r="E252" s="232" t="s">
        <v>1</v>
      </c>
      <c r="F252" s="233" t="s">
        <v>320</v>
      </c>
      <c r="G252" s="230"/>
      <c r="H252" s="234">
        <v>16.899999999999999</v>
      </c>
      <c r="I252" s="235"/>
      <c r="J252" s="230"/>
      <c r="K252" s="230"/>
      <c r="L252" s="236"/>
      <c r="M252" s="237"/>
      <c r="N252" s="238"/>
      <c r="O252" s="238"/>
      <c r="P252" s="238"/>
      <c r="Q252" s="238"/>
      <c r="R252" s="238"/>
      <c r="S252" s="238"/>
      <c r="T252" s="239"/>
      <c r="U252" s="13"/>
      <c r="V252" s="13"/>
      <c r="W252" s="13"/>
      <c r="X252" s="13"/>
      <c r="Y252" s="13"/>
      <c r="Z252" s="13"/>
      <c r="AA252" s="13"/>
      <c r="AB252" s="13"/>
      <c r="AC252" s="13"/>
      <c r="AD252" s="13"/>
      <c r="AE252" s="13"/>
      <c r="AT252" s="240" t="s">
        <v>129</v>
      </c>
      <c r="AU252" s="240" t="s">
        <v>85</v>
      </c>
      <c r="AV252" s="13" t="s">
        <v>85</v>
      </c>
      <c r="AW252" s="13" t="s">
        <v>32</v>
      </c>
      <c r="AX252" s="13" t="s">
        <v>75</v>
      </c>
      <c r="AY252" s="240" t="s">
        <v>120</v>
      </c>
    </row>
    <row r="253" s="15" customFormat="1">
      <c r="A253" s="15"/>
      <c r="B253" s="262"/>
      <c r="C253" s="263"/>
      <c r="D253" s="231" t="s">
        <v>129</v>
      </c>
      <c r="E253" s="264" t="s">
        <v>1</v>
      </c>
      <c r="F253" s="265" t="s">
        <v>246</v>
      </c>
      <c r="G253" s="263"/>
      <c r="H253" s="266">
        <v>25.300000000000001</v>
      </c>
      <c r="I253" s="267"/>
      <c r="J253" s="263"/>
      <c r="K253" s="263"/>
      <c r="L253" s="268"/>
      <c r="M253" s="269"/>
      <c r="N253" s="270"/>
      <c r="O253" s="270"/>
      <c r="P253" s="270"/>
      <c r="Q253" s="270"/>
      <c r="R253" s="270"/>
      <c r="S253" s="270"/>
      <c r="T253" s="271"/>
      <c r="U253" s="15"/>
      <c r="V253" s="15"/>
      <c r="W253" s="15"/>
      <c r="X253" s="15"/>
      <c r="Y253" s="15"/>
      <c r="Z253" s="15"/>
      <c r="AA253" s="15"/>
      <c r="AB253" s="15"/>
      <c r="AC253" s="15"/>
      <c r="AD253" s="15"/>
      <c r="AE253" s="15"/>
      <c r="AT253" s="272" t="s">
        <v>129</v>
      </c>
      <c r="AU253" s="272" t="s">
        <v>85</v>
      </c>
      <c r="AV253" s="15" t="s">
        <v>127</v>
      </c>
      <c r="AW253" s="15" t="s">
        <v>32</v>
      </c>
      <c r="AX253" s="15" t="s">
        <v>83</v>
      </c>
      <c r="AY253" s="272" t="s">
        <v>120</v>
      </c>
    </row>
    <row r="254" s="2" customFormat="1" ht="24.15" customHeight="1">
      <c r="A254" s="38"/>
      <c r="B254" s="39"/>
      <c r="C254" s="215" t="s">
        <v>370</v>
      </c>
      <c r="D254" s="215" t="s">
        <v>123</v>
      </c>
      <c r="E254" s="216" t="s">
        <v>371</v>
      </c>
      <c r="F254" s="217" t="s">
        <v>372</v>
      </c>
      <c r="G254" s="218" t="s">
        <v>141</v>
      </c>
      <c r="H254" s="219">
        <v>25.300000000000001</v>
      </c>
      <c r="I254" s="220"/>
      <c r="J254" s="221">
        <f>ROUND(I254*H254,2)</f>
        <v>0</v>
      </c>
      <c r="K254" s="222"/>
      <c r="L254" s="44"/>
      <c r="M254" s="223" t="s">
        <v>1</v>
      </c>
      <c r="N254" s="224" t="s">
        <v>40</v>
      </c>
      <c r="O254" s="91"/>
      <c r="P254" s="225">
        <f>O254*H254</f>
        <v>0</v>
      </c>
      <c r="Q254" s="225">
        <v>0.00072999999999999996</v>
      </c>
      <c r="R254" s="225">
        <f>Q254*H254</f>
        <v>0.018468999999999999</v>
      </c>
      <c r="S254" s="225">
        <v>0</v>
      </c>
      <c r="T254" s="22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27" t="s">
        <v>191</v>
      </c>
      <c r="AT254" s="227" t="s">
        <v>123</v>
      </c>
      <c r="AU254" s="227" t="s">
        <v>85</v>
      </c>
      <c r="AY254" s="17" t="s">
        <v>120</v>
      </c>
      <c r="BE254" s="228">
        <f>IF(N254="základní",J254,0)</f>
        <v>0</v>
      </c>
      <c r="BF254" s="228">
        <f>IF(N254="snížená",J254,0)</f>
        <v>0</v>
      </c>
      <c r="BG254" s="228">
        <f>IF(N254="zákl. přenesená",J254,0)</f>
        <v>0</v>
      </c>
      <c r="BH254" s="228">
        <f>IF(N254="sníž. přenesená",J254,0)</f>
        <v>0</v>
      </c>
      <c r="BI254" s="228">
        <f>IF(N254="nulová",J254,0)</f>
        <v>0</v>
      </c>
      <c r="BJ254" s="17" t="s">
        <v>83</v>
      </c>
      <c r="BK254" s="228">
        <f>ROUND(I254*H254,2)</f>
        <v>0</v>
      </c>
      <c r="BL254" s="17" t="s">
        <v>191</v>
      </c>
      <c r="BM254" s="227" t="s">
        <v>373</v>
      </c>
    </row>
    <row r="255" s="14" customFormat="1">
      <c r="A255" s="14"/>
      <c r="B255" s="241"/>
      <c r="C255" s="242"/>
      <c r="D255" s="231" t="s">
        <v>129</v>
      </c>
      <c r="E255" s="243" t="s">
        <v>1</v>
      </c>
      <c r="F255" s="244" t="s">
        <v>217</v>
      </c>
      <c r="G255" s="242"/>
      <c r="H255" s="243" t="s">
        <v>1</v>
      </c>
      <c r="I255" s="245"/>
      <c r="J255" s="242"/>
      <c r="K255" s="242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129</v>
      </c>
      <c r="AU255" s="250" t="s">
        <v>85</v>
      </c>
      <c r="AV255" s="14" t="s">
        <v>83</v>
      </c>
      <c r="AW255" s="14" t="s">
        <v>32</v>
      </c>
      <c r="AX255" s="14" t="s">
        <v>75</v>
      </c>
      <c r="AY255" s="250" t="s">
        <v>120</v>
      </c>
    </row>
    <row r="256" s="13" customFormat="1">
      <c r="A256" s="13"/>
      <c r="B256" s="229"/>
      <c r="C256" s="230"/>
      <c r="D256" s="231" t="s">
        <v>129</v>
      </c>
      <c r="E256" s="232" t="s">
        <v>1</v>
      </c>
      <c r="F256" s="233" t="s">
        <v>319</v>
      </c>
      <c r="G256" s="230"/>
      <c r="H256" s="234">
        <v>8.4000000000000004</v>
      </c>
      <c r="I256" s="235"/>
      <c r="J256" s="230"/>
      <c r="K256" s="230"/>
      <c r="L256" s="236"/>
      <c r="M256" s="237"/>
      <c r="N256" s="238"/>
      <c r="O256" s="238"/>
      <c r="P256" s="238"/>
      <c r="Q256" s="238"/>
      <c r="R256" s="238"/>
      <c r="S256" s="238"/>
      <c r="T256" s="239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40" t="s">
        <v>129</v>
      </c>
      <c r="AU256" s="240" t="s">
        <v>85</v>
      </c>
      <c r="AV256" s="13" t="s">
        <v>85</v>
      </c>
      <c r="AW256" s="13" t="s">
        <v>32</v>
      </c>
      <c r="AX256" s="13" t="s">
        <v>75</v>
      </c>
      <c r="AY256" s="240" t="s">
        <v>120</v>
      </c>
    </row>
    <row r="257" s="13" customFormat="1">
      <c r="A257" s="13"/>
      <c r="B257" s="229"/>
      <c r="C257" s="230"/>
      <c r="D257" s="231" t="s">
        <v>129</v>
      </c>
      <c r="E257" s="232" t="s">
        <v>1</v>
      </c>
      <c r="F257" s="233" t="s">
        <v>320</v>
      </c>
      <c r="G257" s="230"/>
      <c r="H257" s="234">
        <v>16.899999999999999</v>
      </c>
      <c r="I257" s="235"/>
      <c r="J257" s="230"/>
      <c r="K257" s="230"/>
      <c r="L257" s="236"/>
      <c r="M257" s="237"/>
      <c r="N257" s="238"/>
      <c r="O257" s="238"/>
      <c r="P257" s="238"/>
      <c r="Q257" s="238"/>
      <c r="R257" s="238"/>
      <c r="S257" s="238"/>
      <c r="T257" s="239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0" t="s">
        <v>129</v>
      </c>
      <c r="AU257" s="240" t="s">
        <v>85</v>
      </c>
      <c r="AV257" s="13" t="s">
        <v>85</v>
      </c>
      <c r="AW257" s="13" t="s">
        <v>32</v>
      </c>
      <c r="AX257" s="13" t="s">
        <v>75</v>
      </c>
      <c r="AY257" s="240" t="s">
        <v>120</v>
      </c>
    </row>
    <row r="258" s="15" customFormat="1">
      <c r="A258" s="15"/>
      <c r="B258" s="262"/>
      <c r="C258" s="263"/>
      <c r="D258" s="231" t="s">
        <v>129</v>
      </c>
      <c r="E258" s="264" t="s">
        <v>1</v>
      </c>
      <c r="F258" s="265" t="s">
        <v>246</v>
      </c>
      <c r="G258" s="263"/>
      <c r="H258" s="266">
        <v>25.300000000000001</v>
      </c>
      <c r="I258" s="267"/>
      <c r="J258" s="263"/>
      <c r="K258" s="263"/>
      <c r="L258" s="268"/>
      <c r="M258" s="269"/>
      <c r="N258" s="270"/>
      <c r="O258" s="270"/>
      <c r="P258" s="270"/>
      <c r="Q258" s="270"/>
      <c r="R258" s="270"/>
      <c r="S258" s="270"/>
      <c r="T258" s="271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72" t="s">
        <v>129</v>
      </c>
      <c r="AU258" s="272" t="s">
        <v>85</v>
      </c>
      <c r="AV258" s="15" t="s">
        <v>127</v>
      </c>
      <c r="AW258" s="15" t="s">
        <v>32</v>
      </c>
      <c r="AX258" s="15" t="s">
        <v>83</v>
      </c>
      <c r="AY258" s="272" t="s">
        <v>120</v>
      </c>
    </row>
    <row r="259" s="2" customFormat="1" ht="24.15" customHeight="1">
      <c r="A259" s="38"/>
      <c r="B259" s="39"/>
      <c r="C259" s="215" t="s">
        <v>374</v>
      </c>
      <c r="D259" s="215" t="s">
        <v>123</v>
      </c>
      <c r="E259" s="216" t="s">
        <v>375</v>
      </c>
      <c r="F259" s="217" t="s">
        <v>376</v>
      </c>
      <c r="G259" s="218" t="s">
        <v>141</v>
      </c>
      <c r="H259" s="219">
        <v>78.219999999999999</v>
      </c>
      <c r="I259" s="220"/>
      <c r="J259" s="221">
        <f>ROUND(I259*H259,2)</f>
        <v>0</v>
      </c>
      <c r="K259" s="222"/>
      <c r="L259" s="44"/>
      <c r="M259" s="223" t="s">
        <v>1</v>
      </c>
      <c r="N259" s="224" t="s">
        <v>40</v>
      </c>
      <c r="O259" s="91"/>
      <c r="P259" s="225">
        <f>O259*H259</f>
        <v>0</v>
      </c>
      <c r="Q259" s="225">
        <v>0.00080000000000000004</v>
      </c>
      <c r="R259" s="225">
        <f>Q259*H259</f>
        <v>0.062576000000000007</v>
      </c>
      <c r="S259" s="225">
        <v>0</v>
      </c>
      <c r="T259" s="22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7" t="s">
        <v>191</v>
      </c>
      <c r="AT259" s="227" t="s">
        <v>123</v>
      </c>
      <c r="AU259" s="227" t="s">
        <v>85</v>
      </c>
      <c r="AY259" s="17" t="s">
        <v>120</v>
      </c>
      <c r="BE259" s="228">
        <f>IF(N259="základní",J259,0)</f>
        <v>0</v>
      </c>
      <c r="BF259" s="228">
        <f>IF(N259="snížená",J259,0)</f>
        <v>0</v>
      </c>
      <c r="BG259" s="228">
        <f>IF(N259="zákl. přenesená",J259,0)</f>
        <v>0</v>
      </c>
      <c r="BH259" s="228">
        <f>IF(N259="sníž. přenesená",J259,0)</f>
        <v>0</v>
      </c>
      <c r="BI259" s="228">
        <f>IF(N259="nulová",J259,0)</f>
        <v>0</v>
      </c>
      <c r="BJ259" s="17" t="s">
        <v>83</v>
      </c>
      <c r="BK259" s="228">
        <f>ROUND(I259*H259,2)</f>
        <v>0</v>
      </c>
      <c r="BL259" s="17" t="s">
        <v>191</v>
      </c>
      <c r="BM259" s="227" t="s">
        <v>377</v>
      </c>
    </row>
    <row r="260" s="13" customFormat="1">
      <c r="A260" s="13"/>
      <c r="B260" s="229"/>
      <c r="C260" s="230"/>
      <c r="D260" s="231" t="s">
        <v>129</v>
      </c>
      <c r="E260" s="232" t="s">
        <v>1</v>
      </c>
      <c r="F260" s="233" t="s">
        <v>378</v>
      </c>
      <c r="G260" s="230"/>
      <c r="H260" s="234">
        <v>78.219999999999999</v>
      </c>
      <c r="I260" s="235"/>
      <c r="J260" s="230"/>
      <c r="K260" s="230"/>
      <c r="L260" s="236"/>
      <c r="M260" s="237"/>
      <c r="N260" s="238"/>
      <c r="O260" s="238"/>
      <c r="P260" s="238"/>
      <c r="Q260" s="238"/>
      <c r="R260" s="238"/>
      <c r="S260" s="238"/>
      <c r="T260" s="239"/>
      <c r="U260" s="13"/>
      <c r="V260" s="13"/>
      <c r="W260" s="13"/>
      <c r="X260" s="13"/>
      <c r="Y260" s="13"/>
      <c r="Z260" s="13"/>
      <c r="AA260" s="13"/>
      <c r="AB260" s="13"/>
      <c r="AC260" s="13"/>
      <c r="AD260" s="13"/>
      <c r="AE260" s="13"/>
      <c r="AT260" s="240" t="s">
        <v>129</v>
      </c>
      <c r="AU260" s="240" t="s">
        <v>85</v>
      </c>
      <c r="AV260" s="13" t="s">
        <v>85</v>
      </c>
      <c r="AW260" s="13" t="s">
        <v>32</v>
      </c>
      <c r="AX260" s="13" t="s">
        <v>83</v>
      </c>
      <c r="AY260" s="240" t="s">
        <v>120</v>
      </c>
    </row>
    <row r="261" s="2" customFormat="1" ht="24.15" customHeight="1">
      <c r="A261" s="38"/>
      <c r="B261" s="39"/>
      <c r="C261" s="215" t="s">
        <v>379</v>
      </c>
      <c r="D261" s="215" t="s">
        <v>123</v>
      </c>
      <c r="E261" s="216" t="s">
        <v>380</v>
      </c>
      <c r="F261" s="217" t="s">
        <v>381</v>
      </c>
      <c r="G261" s="218" t="s">
        <v>171</v>
      </c>
      <c r="H261" s="219">
        <v>1</v>
      </c>
      <c r="I261" s="220"/>
      <c r="J261" s="221">
        <f>ROUND(I261*H261,2)</f>
        <v>0</v>
      </c>
      <c r="K261" s="222"/>
      <c r="L261" s="44"/>
      <c r="M261" s="223" t="s">
        <v>1</v>
      </c>
      <c r="N261" s="224" t="s">
        <v>40</v>
      </c>
      <c r="O261" s="91"/>
      <c r="P261" s="225">
        <f>O261*H261</f>
        <v>0</v>
      </c>
      <c r="Q261" s="225">
        <v>0</v>
      </c>
      <c r="R261" s="225">
        <f>Q261*H261</f>
        <v>0</v>
      </c>
      <c r="S261" s="225">
        <v>0</v>
      </c>
      <c r="T261" s="226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7" t="s">
        <v>191</v>
      </c>
      <c r="AT261" s="227" t="s">
        <v>123</v>
      </c>
      <c r="AU261" s="227" t="s">
        <v>85</v>
      </c>
      <c r="AY261" s="17" t="s">
        <v>120</v>
      </c>
      <c r="BE261" s="228">
        <f>IF(N261="základní",J261,0)</f>
        <v>0</v>
      </c>
      <c r="BF261" s="228">
        <f>IF(N261="snížená",J261,0)</f>
        <v>0</v>
      </c>
      <c r="BG261" s="228">
        <f>IF(N261="zákl. přenesená",J261,0)</f>
        <v>0</v>
      </c>
      <c r="BH261" s="228">
        <f>IF(N261="sníž. přenesená",J261,0)</f>
        <v>0</v>
      </c>
      <c r="BI261" s="228">
        <f>IF(N261="nulová",J261,0)</f>
        <v>0</v>
      </c>
      <c r="BJ261" s="17" t="s">
        <v>83</v>
      </c>
      <c r="BK261" s="228">
        <f>ROUND(I261*H261,2)</f>
        <v>0</v>
      </c>
      <c r="BL261" s="17" t="s">
        <v>191</v>
      </c>
      <c r="BM261" s="227" t="s">
        <v>382</v>
      </c>
    </row>
    <row r="262" s="2" customFormat="1" ht="24.15" customHeight="1">
      <c r="A262" s="38"/>
      <c r="B262" s="39"/>
      <c r="C262" s="215" t="s">
        <v>383</v>
      </c>
      <c r="D262" s="215" t="s">
        <v>123</v>
      </c>
      <c r="E262" s="216" t="s">
        <v>384</v>
      </c>
      <c r="F262" s="217" t="s">
        <v>385</v>
      </c>
      <c r="G262" s="218" t="s">
        <v>324</v>
      </c>
      <c r="H262" s="219">
        <v>12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40</v>
      </c>
      <c r="O262" s="91"/>
      <c r="P262" s="225">
        <f>O262*H262</f>
        <v>0</v>
      </c>
      <c r="Q262" s="225">
        <v>0.0060000000000000001</v>
      </c>
      <c r="R262" s="225">
        <f>Q262*H262</f>
        <v>0.072000000000000008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191</v>
      </c>
      <c r="AT262" s="227" t="s">
        <v>123</v>
      </c>
      <c r="AU262" s="227" t="s">
        <v>85</v>
      </c>
      <c r="AY262" s="17" t="s">
        <v>120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83</v>
      </c>
      <c r="BK262" s="228">
        <f>ROUND(I262*H262,2)</f>
        <v>0</v>
      </c>
      <c r="BL262" s="17" t="s">
        <v>191</v>
      </c>
      <c r="BM262" s="227" t="s">
        <v>386</v>
      </c>
    </row>
    <row r="263" s="2" customFormat="1" ht="24.15" customHeight="1">
      <c r="A263" s="38"/>
      <c r="B263" s="39"/>
      <c r="C263" s="215" t="s">
        <v>387</v>
      </c>
      <c r="D263" s="215" t="s">
        <v>123</v>
      </c>
      <c r="E263" s="216" t="s">
        <v>388</v>
      </c>
      <c r="F263" s="217" t="s">
        <v>389</v>
      </c>
      <c r="G263" s="218" t="s">
        <v>324</v>
      </c>
      <c r="H263" s="219">
        <v>3</v>
      </c>
      <c r="I263" s="220"/>
      <c r="J263" s="221">
        <f>ROUND(I263*H263,2)</f>
        <v>0</v>
      </c>
      <c r="K263" s="222"/>
      <c r="L263" s="44"/>
      <c r="M263" s="223" t="s">
        <v>1</v>
      </c>
      <c r="N263" s="224" t="s">
        <v>40</v>
      </c>
      <c r="O263" s="91"/>
      <c r="P263" s="225">
        <f>O263*H263</f>
        <v>0</v>
      </c>
      <c r="Q263" s="225">
        <v>0.0022899999999999999</v>
      </c>
      <c r="R263" s="225">
        <f>Q263*H263</f>
        <v>0.0068699999999999994</v>
      </c>
      <c r="S263" s="225">
        <v>0</v>
      </c>
      <c r="T263" s="22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27" t="s">
        <v>191</v>
      </c>
      <c r="AT263" s="227" t="s">
        <v>123</v>
      </c>
      <c r="AU263" s="227" t="s">
        <v>85</v>
      </c>
      <c r="AY263" s="17" t="s">
        <v>120</v>
      </c>
      <c r="BE263" s="228">
        <f>IF(N263="základní",J263,0)</f>
        <v>0</v>
      </c>
      <c r="BF263" s="228">
        <f>IF(N263="snížená",J263,0)</f>
        <v>0</v>
      </c>
      <c r="BG263" s="228">
        <f>IF(N263="zákl. přenesená",J263,0)</f>
        <v>0</v>
      </c>
      <c r="BH263" s="228">
        <f>IF(N263="sníž. přenesená",J263,0)</f>
        <v>0</v>
      </c>
      <c r="BI263" s="228">
        <f>IF(N263="nulová",J263,0)</f>
        <v>0</v>
      </c>
      <c r="BJ263" s="17" t="s">
        <v>83</v>
      </c>
      <c r="BK263" s="228">
        <f>ROUND(I263*H263,2)</f>
        <v>0</v>
      </c>
      <c r="BL263" s="17" t="s">
        <v>191</v>
      </c>
      <c r="BM263" s="227" t="s">
        <v>390</v>
      </c>
    </row>
    <row r="264" s="13" customFormat="1">
      <c r="A264" s="13"/>
      <c r="B264" s="229"/>
      <c r="C264" s="230"/>
      <c r="D264" s="231" t="s">
        <v>129</v>
      </c>
      <c r="E264" s="232" t="s">
        <v>1</v>
      </c>
      <c r="F264" s="233" t="s">
        <v>135</v>
      </c>
      <c r="G264" s="230"/>
      <c r="H264" s="234">
        <v>3</v>
      </c>
      <c r="I264" s="235"/>
      <c r="J264" s="230"/>
      <c r="K264" s="230"/>
      <c r="L264" s="236"/>
      <c r="M264" s="237"/>
      <c r="N264" s="238"/>
      <c r="O264" s="238"/>
      <c r="P264" s="238"/>
      <c r="Q264" s="238"/>
      <c r="R264" s="238"/>
      <c r="S264" s="238"/>
      <c r="T264" s="239"/>
      <c r="U264" s="13"/>
      <c r="V264" s="13"/>
      <c r="W264" s="13"/>
      <c r="X264" s="13"/>
      <c r="Y264" s="13"/>
      <c r="Z264" s="13"/>
      <c r="AA264" s="13"/>
      <c r="AB264" s="13"/>
      <c r="AC264" s="13"/>
      <c r="AD264" s="13"/>
      <c r="AE264" s="13"/>
      <c r="AT264" s="240" t="s">
        <v>129</v>
      </c>
      <c r="AU264" s="240" t="s">
        <v>85</v>
      </c>
      <c r="AV264" s="13" t="s">
        <v>85</v>
      </c>
      <c r="AW264" s="13" t="s">
        <v>32</v>
      </c>
      <c r="AX264" s="13" t="s">
        <v>83</v>
      </c>
      <c r="AY264" s="240" t="s">
        <v>120</v>
      </c>
    </row>
    <row r="265" s="2" customFormat="1" ht="24.15" customHeight="1">
      <c r="A265" s="38"/>
      <c r="B265" s="39"/>
      <c r="C265" s="215" t="s">
        <v>391</v>
      </c>
      <c r="D265" s="215" t="s">
        <v>123</v>
      </c>
      <c r="E265" s="216" t="s">
        <v>392</v>
      </c>
      <c r="F265" s="217" t="s">
        <v>393</v>
      </c>
      <c r="G265" s="218" t="s">
        <v>324</v>
      </c>
      <c r="H265" s="219">
        <v>3</v>
      </c>
      <c r="I265" s="220"/>
      <c r="J265" s="221">
        <f>ROUND(I265*H265,2)</f>
        <v>0</v>
      </c>
      <c r="K265" s="222"/>
      <c r="L265" s="44"/>
      <c r="M265" s="223" t="s">
        <v>1</v>
      </c>
      <c r="N265" s="224" t="s">
        <v>40</v>
      </c>
      <c r="O265" s="91"/>
      <c r="P265" s="225">
        <f>O265*H265</f>
        <v>0</v>
      </c>
      <c r="Q265" s="225">
        <v>0</v>
      </c>
      <c r="R265" s="225">
        <f>Q265*H265</f>
        <v>0</v>
      </c>
      <c r="S265" s="225">
        <v>0</v>
      </c>
      <c r="T265" s="226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27" t="s">
        <v>191</v>
      </c>
      <c r="AT265" s="227" t="s">
        <v>123</v>
      </c>
      <c r="AU265" s="227" t="s">
        <v>85</v>
      </c>
      <c r="AY265" s="17" t="s">
        <v>120</v>
      </c>
      <c r="BE265" s="228">
        <f>IF(N265="základní",J265,0)</f>
        <v>0</v>
      </c>
      <c r="BF265" s="228">
        <f>IF(N265="snížená",J265,0)</f>
        <v>0</v>
      </c>
      <c r="BG265" s="228">
        <f>IF(N265="zákl. přenesená",J265,0)</f>
        <v>0</v>
      </c>
      <c r="BH265" s="228">
        <f>IF(N265="sníž. přenesená",J265,0)</f>
        <v>0</v>
      </c>
      <c r="BI265" s="228">
        <f>IF(N265="nulová",J265,0)</f>
        <v>0</v>
      </c>
      <c r="BJ265" s="17" t="s">
        <v>83</v>
      </c>
      <c r="BK265" s="228">
        <f>ROUND(I265*H265,2)</f>
        <v>0</v>
      </c>
      <c r="BL265" s="17" t="s">
        <v>191</v>
      </c>
      <c r="BM265" s="227" t="s">
        <v>394</v>
      </c>
    </row>
    <row r="266" s="2" customFormat="1" ht="21.75" customHeight="1">
      <c r="A266" s="38"/>
      <c r="B266" s="39"/>
      <c r="C266" s="215" t="s">
        <v>395</v>
      </c>
      <c r="D266" s="215" t="s">
        <v>123</v>
      </c>
      <c r="E266" s="216" t="s">
        <v>396</v>
      </c>
      <c r="F266" s="217" t="s">
        <v>397</v>
      </c>
      <c r="G266" s="218" t="s">
        <v>141</v>
      </c>
      <c r="H266" s="219">
        <v>25.300000000000001</v>
      </c>
      <c r="I266" s="220"/>
      <c r="J266" s="221">
        <f>ROUND(I266*H266,2)</f>
        <v>0</v>
      </c>
      <c r="K266" s="222"/>
      <c r="L266" s="44"/>
      <c r="M266" s="223" t="s">
        <v>1</v>
      </c>
      <c r="N266" s="224" t="s">
        <v>40</v>
      </c>
      <c r="O266" s="91"/>
      <c r="P266" s="225">
        <f>O266*H266</f>
        <v>0</v>
      </c>
      <c r="Q266" s="225">
        <v>0.00091</v>
      </c>
      <c r="R266" s="225">
        <f>Q266*H266</f>
        <v>0.023023000000000002</v>
      </c>
      <c r="S266" s="225">
        <v>0</v>
      </c>
      <c r="T266" s="22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7" t="s">
        <v>191</v>
      </c>
      <c r="AT266" s="227" t="s">
        <v>123</v>
      </c>
      <c r="AU266" s="227" t="s">
        <v>85</v>
      </c>
      <c r="AY266" s="17" t="s">
        <v>120</v>
      </c>
      <c r="BE266" s="228">
        <f>IF(N266="základní",J266,0)</f>
        <v>0</v>
      </c>
      <c r="BF266" s="228">
        <f>IF(N266="snížená",J266,0)</f>
        <v>0</v>
      </c>
      <c r="BG266" s="228">
        <f>IF(N266="zákl. přenesená",J266,0)</f>
        <v>0</v>
      </c>
      <c r="BH266" s="228">
        <f>IF(N266="sníž. přenesená",J266,0)</f>
        <v>0</v>
      </c>
      <c r="BI266" s="228">
        <f>IF(N266="nulová",J266,0)</f>
        <v>0</v>
      </c>
      <c r="BJ266" s="17" t="s">
        <v>83</v>
      </c>
      <c r="BK266" s="228">
        <f>ROUND(I266*H266,2)</f>
        <v>0</v>
      </c>
      <c r="BL266" s="17" t="s">
        <v>191</v>
      </c>
      <c r="BM266" s="227" t="s">
        <v>398</v>
      </c>
    </row>
    <row r="267" s="14" customFormat="1">
      <c r="A267" s="14"/>
      <c r="B267" s="241"/>
      <c r="C267" s="242"/>
      <c r="D267" s="231" t="s">
        <v>129</v>
      </c>
      <c r="E267" s="243" t="s">
        <v>1</v>
      </c>
      <c r="F267" s="244" t="s">
        <v>217</v>
      </c>
      <c r="G267" s="242"/>
      <c r="H267" s="243" t="s">
        <v>1</v>
      </c>
      <c r="I267" s="245"/>
      <c r="J267" s="242"/>
      <c r="K267" s="242"/>
      <c r="L267" s="246"/>
      <c r="M267" s="247"/>
      <c r="N267" s="248"/>
      <c r="O267" s="248"/>
      <c r="P267" s="248"/>
      <c r="Q267" s="248"/>
      <c r="R267" s="248"/>
      <c r="S267" s="248"/>
      <c r="T267" s="249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0" t="s">
        <v>129</v>
      </c>
      <c r="AU267" s="250" t="s">
        <v>85</v>
      </c>
      <c r="AV267" s="14" t="s">
        <v>83</v>
      </c>
      <c r="AW267" s="14" t="s">
        <v>32</v>
      </c>
      <c r="AX267" s="14" t="s">
        <v>75</v>
      </c>
      <c r="AY267" s="250" t="s">
        <v>120</v>
      </c>
    </row>
    <row r="268" s="13" customFormat="1">
      <c r="A268" s="13"/>
      <c r="B268" s="229"/>
      <c r="C268" s="230"/>
      <c r="D268" s="231" t="s">
        <v>129</v>
      </c>
      <c r="E268" s="232" t="s">
        <v>1</v>
      </c>
      <c r="F268" s="233" t="s">
        <v>319</v>
      </c>
      <c r="G268" s="230"/>
      <c r="H268" s="234">
        <v>8.4000000000000004</v>
      </c>
      <c r="I268" s="235"/>
      <c r="J268" s="230"/>
      <c r="K268" s="230"/>
      <c r="L268" s="236"/>
      <c r="M268" s="237"/>
      <c r="N268" s="238"/>
      <c r="O268" s="238"/>
      <c r="P268" s="238"/>
      <c r="Q268" s="238"/>
      <c r="R268" s="238"/>
      <c r="S268" s="238"/>
      <c r="T268" s="239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40" t="s">
        <v>129</v>
      </c>
      <c r="AU268" s="240" t="s">
        <v>85</v>
      </c>
      <c r="AV268" s="13" t="s">
        <v>85</v>
      </c>
      <c r="AW268" s="13" t="s">
        <v>32</v>
      </c>
      <c r="AX268" s="13" t="s">
        <v>75</v>
      </c>
      <c r="AY268" s="240" t="s">
        <v>120</v>
      </c>
    </row>
    <row r="269" s="13" customFormat="1">
      <c r="A269" s="13"/>
      <c r="B269" s="229"/>
      <c r="C269" s="230"/>
      <c r="D269" s="231" t="s">
        <v>129</v>
      </c>
      <c r="E269" s="232" t="s">
        <v>1</v>
      </c>
      <c r="F269" s="233" t="s">
        <v>320</v>
      </c>
      <c r="G269" s="230"/>
      <c r="H269" s="234">
        <v>16.899999999999999</v>
      </c>
      <c r="I269" s="235"/>
      <c r="J269" s="230"/>
      <c r="K269" s="230"/>
      <c r="L269" s="236"/>
      <c r="M269" s="237"/>
      <c r="N269" s="238"/>
      <c r="O269" s="238"/>
      <c r="P269" s="238"/>
      <c r="Q269" s="238"/>
      <c r="R269" s="238"/>
      <c r="S269" s="238"/>
      <c r="T269" s="239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40" t="s">
        <v>129</v>
      </c>
      <c r="AU269" s="240" t="s">
        <v>85</v>
      </c>
      <c r="AV269" s="13" t="s">
        <v>85</v>
      </c>
      <c r="AW269" s="13" t="s">
        <v>32</v>
      </c>
      <c r="AX269" s="13" t="s">
        <v>75</v>
      </c>
      <c r="AY269" s="240" t="s">
        <v>120</v>
      </c>
    </row>
    <row r="270" s="15" customFormat="1">
      <c r="A270" s="15"/>
      <c r="B270" s="262"/>
      <c r="C270" s="263"/>
      <c r="D270" s="231" t="s">
        <v>129</v>
      </c>
      <c r="E270" s="264" t="s">
        <v>1</v>
      </c>
      <c r="F270" s="265" t="s">
        <v>246</v>
      </c>
      <c r="G270" s="263"/>
      <c r="H270" s="266">
        <v>25.300000000000001</v>
      </c>
      <c r="I270" s="267"/>
      <c r="J270" s="263"/>
      <c r="K270" s="263"/>
      <c r="L270" s="268"/>
      <c r="M270" s="269"/>
      <c r="N270" s="270"/>
      <c r="O270" s="270"/>
      <c r="P270" s="270"/>
      <c r="Q270" s="270"/>
      <c r="R270" s="270"/>
      <c r="S270" s="270"/>
      <c r="T270" s="271"/>
      <c r="U270" s="15"/>
      <c r="V270" s="15"/>
      <c r="W270" s="15"/>
      <c r="X270" s="15"/>
      <c r="Y270" s="15"/>
      <c r="Z270" s="15"/>
      <c r="AA270" s="15"/>
      <c r="AB270" s="15"/>
      <c r="AC270" s="15"/>
      <c r="AD270" s="15"/>
      <c r="AE270" s="15"/>
      <c r="AT270" s="272" t="s">
        <v>129</v>
      </c>
      <c r="AU270" s="272" t="s">
        <v>85</v>
      </c>
      <c r="AV270" s="15" t="s">
        <v>127</v>
      </c>
      <c r="AW270" s="15" t="s">
        <v>32</v>
      </c>
      <c r="AX270" s="15" t="s">
        <v>83</v>
      </c>
      <c r="AY270" s="272" t="s">
        <v>120</v>
      </c>
    </row>
    <row r="271" s="2" customFormat="1" ht="24.15" customHeight="1">
      <c r="A271" s="38"/>
      <c r="B271" s="39"/>
      <c r="C271" s="215" t="s">
        <v>399</v>
      </c>
      <c r="D271" s="215" t="s">
        <v>123</v>
      </c>
      <c r="E271" s="216" t="s">
        <v>400</v>
      </c>
      <c r="F271" s="217" t="s">
        <v>401</v>
      </c>
      <c r="G271" s="218" t="s">
        <v>324</v>
      </c>
      <c r="H271" s="219">
        <v>1</v>
      </c>
      <c r="I271" s="220"/>
      <c r="J271" s="221">
        <f>ROUND(I271*H271,2)</f>
        <v>0</v>
      </c>
      <c r="K271" s="222"/>
      <c r="L271" s="44"/>
      <c r="M271" s="223" t="s">
        <v>1</v>
      </c>
      <c r="N271" s="224" t="s">
        <v>40</v>
      </c>
      <c r="O271" s="91"/>
      <c r="P271" s="225">
        <f>O271*H271</f>
        <v>0</v>
      </c>
      <c r="Q271" s="225">
        <v>0.00033</v>
      </c>
      <c r="R271" s="225">
        <f>Q271*H271</f>
        <v>0.00033</v>
      </c>
      <c r="S271" s="225">
        <v>0</v>
      </c>
      <c r="T271" s="226">
        <f>S271*H271</f>
        <v>0</v>
      </c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R271" s="227" t="s">
        <v>191</v>
      </c>
      <c r="AT271" s="227" t="s">
        <v>123</v>
      </c>
      <c r="AU271" s="227" t="s">
        <v>85</v>
      </c>
      <c r="AY271" s="17" t="s">
        <v>120</v>
      </c>
      <c r="BE271" s="228">
        <f>IF(N271="základní",J271,0)</f>
        <v>0</v>
      </c>
      <c r="BF271" s="228">
        <f>IF(N271="snížená",J271,0)</f>
        <v>0</v>
      </c>
      <c r="BG271" s="228">
        <f>IF(N271="zákl. přenesená",J271,0)</f>
        <v>0</v>
      </c>
      <c r="BH271" s="228">
        <f>IF(N271="sníž. přenesená",J271,0)</f>
        <v>0</v>
      </c>
      <c r="BI271" s="228">
        <f>IF(N271="nulová",J271,0)</f>
        <v>0</v>
      </c>
      <c r="BJ271" s="17" t="s">
        <v>83</v>
      </c>
      <c r="BK271" s="228">
        <f>ROUND(I271*H271,2)</f>
        <v>0</v>
      </c>
      <c r="BL271" s="17" t="s">
        <v>191</v>
      </c>
      <c r="BM271" s="227" t="s">
        <v>402</v>
      </c>
    </row>
    <row r="272" s="2" customFormat="1" ht="24.15" customHeight="1">
      <c r="A272" s="38"/>
      <c r="B272" s="39"/>
      <c r="C272" s="215" t="s">
        <v>403</v>
      </c>
      <c r="D272" s="215" t="s">
        <v>123</v>
      </c>
      <c r="E272" s="216" t="s">
        <v>404</v>
      </c>
      <c r="F272" s="217" t="s">
        <v>405</v>
      </c>
      <c r="G272" s="218" t="s">
        <v>324</v>
      </c>
      <c r="H272" s="219">
        <v>3</v>
      </c>
      <c r="I272" s="220"/>
      <c r="J272" s="221">
        <f>ROUND(I272*H272,2)</f>
        <v>0</v>
      </c>
      <c r="K272" s="222"/>
      <c r="L272" s="44"/>
      <c r="M272" s="223" t="s">
        <v>1</v>
      </c>
      <c r="N272" s="224" t="s">
        <v>40</v>
      </c>
      <c r="O272" s="91"/>
      <c r="P272" s="225">
        <f>O272*H272</f>
        <v>0</v>
      </c>
      <c r="Q272" s="225">
        <v>0.00019000000000000001</v>
      </c>
      <c r="R272" s="225">
        <f>Q272*H272</f>
        <v>0.00056999999999999998</v>
      </c>
      <c r="S272" s="225">
        <v>0</v>
      </c>
      <c r="T272" s="22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7" t="s">
        <v>191</v>
      </c>
      <c r="AT272" s="227" t="s">
        <v>123</v>
      </c>
      <c r="AU272" s="227" t="s">
        <v>85</v>
      </c>
      <c r="AY272" s="17" t="s">
        <v>120</v>
      </c>
      <c r="BE272" s="228">
        <f>IF(N272="základní",J272,0)</f>
        <v>0</v>
      </c>
      <c r="BF272" s="228">
        <f>IF(N272="snížená",J272,0)</f>
        <v>0</v>
      </c>
      <c r="BG272" s="228">
        <f>IF(N272="zákl. přenesená",J272,0)</f>
        <v>0</v>
      </c>
      <c r="BH272" s="228">
        <f>IF(N272="sníž. přenesená",J272,0)</f>
        <v>0</v>
      </c>
      <c r="BI272" s="228">
        <f>IF(N272="nulová",J272,0)</f>
        <v>0</v>
      </c>
      <c r="BJ272" s="17" t="s">
        <v>83</v>
      </c>
      <c r="BK272" s="228">
        <f>ROUND(I272*H272,2)</f>
        <v>0</v>
      </c>
      <c r="BL272" s="17" t="s">
        <v>191</v>
      </c>
      <c r="BM272" s="227" t="s">
        <v>406</v>
      </c>
    </row>
    <row r="273" s="2" customFormat="1" ht="24.15" customHeight="1">
      <c r="A273" s="38"/>
      <c r="B273" s="39"/>
      <c r="C273" s="215" t="s">
        <v>407</v>
      </c>
      <c r="D273" s="215" t="s">
        <v>123</v>
      </c>
      <c r="E273" s="216" t="s">
        <v>408</v>
      </c>
      <c r="F273" s="217" t="s">
        <v>409</v>
      </c>
      <c r="G273" s="218" t="s">
        <v>141</v>
      </c>
      <c r="H273" s="219">
        <v>21</v>
      </c>
      <c r="I273" s="220"/>
      <c r="J273" s="221">
        <f>ROUND(I273*H273,2)</f>
        <v>0</v>
      </c>
      <c r="K273" s="222"/>
      <c r="L273" s="44"/>
      <c r="M273" s="223" t="s">
        <v>1</v>
      </c>
      <c r="N273" s="224" t="s">
        <v>40</v>
      </c>
      <c r="O273" s="91"/>
      <c r="P273" s="225">
        <f>O273*H273</f>
        <v>0</v>
      </c>
      <c r="Q273" s="225">
        <v>0.00108</v>
      </c>
      <c r="R273" s="225">
        <f>Q273*H273</f>
        <v>0.022679999999999999</v>
      </c>
      <c r="S273" s="225">
        <v>0</v>
      </c>
      <c r="T273" s="226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7" t="s">
        <v>191</v>
      </c>
      <c r="AT273" s="227" t="s">
        <v>123</v>
      </c>
      <c r="AU273" s="227" t="s">
        <v>85</v>
      </c>
      <c r="AY273" s="17" t="s">
        <v>120</v>
      </c>
      <c r="BE273" s="228">
        <f>IF(N273="základní",J273,0)</f>
        <v>0</v>
      </c>
      <c r="BF273" s="228">
        <f>IF(N273="snížená",J273,0)</f>
        <v>0</v>
      </c>
      <c r="BG273" s="228">
        <f>IF(N273="zákl. přenesená",J273,0)</f>
        <v>0</v>
      </c>
      <c r="BH273" s="228">
        <f>IF(N273="sníž. přenesená",J273,0)</f>
        <v>0</v>
      </c>
      <c r="BI273" s="228">
        <f>IF(N273="nulová",J273,0)</f>
        <v>0</v>
      </c>
      <c r="BJ273" s="17" t="s">
        <v>83</v>
      </c>
      <c r="BK273" s="228">
        <f>ROUND(I273*H273,2)</f>
        <v>0</v>
      </c>
      <c r="BL273" s="17" t="s">
        <v>191</v>
      </c>
      <c r="BM273" s="227" t="s">
        <v>410</v>
      </c>
    </row>
    <row r="274" s="14" customFormat="1">
      <c r="A274" s="14"/>
      <c r="B274" s="241"/>
      <c r="C274" s="242"/>
      <c r="D274" s="231" t="s">
        <v>129</v>
      </c>
      <c r="E274" s="243" t="s">
        <v>1</v>
      </c>
      <c r="F274" s="244" t="s">
        <v>217</v>
      </c>
      <c r="G274" s="242"/>
      <c r="H274" s="243" t="s">
        <v>1</v>
      </c>
      <c r="I274" s="245"/>
      <c r="J274" s="242"/>
      <c r="K274" s="242"/>
      <c r="L274" s="246"/>
      <c r="M274" s="247"/>
      <c r="N274" s="248"/>
      <c r="O274" s="248"/>
      <c r="P274" s="248"/>
      <c r="Q274" s="248"/>
      <c r="R274" s="248"/>
      <c r="S274" s="248"/>
      <c r="T274" s="249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0" t="s">
        <v>129</v>
      </c>
      <c r="AU274" s="250" t="s">
        <v>85</v>
      </c>
      <c r="AV274" s="14" t="s">
        <v>83</v>
      </c>
      <c r="AW274" s="14" t="s">
        <v>32</v>
      </c>
      <c r="AX274" s="14" t="s">
        <v>75</v>
      </c>
      <c r="AY274" s="250" t="s">
        <v>120</v>
      </c>
    </row>
    <row r="275" s="13" customFormat="1">
      <c r="A275" s="13"/>
      <c r="B275" s="229"/>
      <c r="C275" s="230"/>
      <c r="D275" s="231" t="s">
        <v>129</v>
      </c>
      <c r="E275" s="232" t="s">
        <v>1</v>
      </c>
      <c r="F275" s="233" t="s">
        <v>334</v>
      </c>
      <c r="G275" s="230"/>
      <c r="H275" s="234">
        <v>21</v>
      </c>
      <c r="I275" s="235"/>
      <c r="J275" s="230"/>
      <c r="K275" s="230"/>
      <c r="L275" s="236"/>
      <c r="M275" s="237"/>
      <c r="N275" s="238"/>
      <c r="O275" s="238"/>
      <c r="P275" s="238"/>
      <c r="Q275" s="238"/>
      <c r="R275" s="238"/>
      <c r="S275" s="238"/>
      <c r="T275" s="239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40" t="s">
        <v>129</v>
      </c>
      <c r="AU275" s="240" t="s">
        <v>85</v>
      </c>
      <c r="AV275" s="13" t="s">
        <v>85</v>
      </c>
      <c r="AW275" s="13" t="s">
        <v>32</v>
      </c>
      <c r="AX275" s="13" t="s">
        <v>83</v>
      </c>
      <c r="AY275" s="240" t="s">
        <v>120</v>
      </c>
    </row>
    <row r="276" s="2" customFormat="1" ht="24.15" customHeight="1">
      <c r="A276" s="38"/>
      <c r="B276" s="39"/>
      <c r="C276" s="215" t="s">
        <v>411</v>
      </c>
      <c r="D276" s="215" t="s">
        <v>123</v>
      </c>
      <c r="E276" s="216" t="s">
        <v>412</v>
      </c>
      <c r="F276" s="217" t="s">
        <v>413</v>
      </c>
      <c r="G276" s="218" t="s">
        <v>182</v>
      </c>
      <c r="H276" s="219">
        <v>0.94899999999999995</v>
      </c>
      <c r="I276" s="220"/>
      <c r="J276" s="221">
        <f>ROUND(I276*H276,2)</f>
        <v>0</v>
      </c>
      <c r="K276" s="222"/>
      <c r="L276" s="44"/>
      <c r="M276" s="223" t="s">
        <v>1</v>
      </c>
      <c r="N276" s="224" t="s">
        <v>40</v>
      </c>
      <c r="O276" s="91"/>
      <c r="P276" s="225">
        <f>O276*H276</f>
        <v>0</v>
      </c>
      <c r="Q276" s="225">
        <v>0</v>
      </c>
      <c r="R276" s="225">
        <f>Q276*H276</f>
        <v>0</v>
      </c>
      <c r="S276" s="225">
        <v>0</v>
      </c>
      <c r="T276" s="226">
        <f>S276*H276</f>
        <v>0</v>
      </c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R276" s="227" t="s">
        <v>191</v>
      </c>
      <c r="AT276" s="227" t="s">
        <v>123</v>
      </c>
      <c r="AU276" s="227" t="s">
        <v>85</v>
      </c>
      <c r="AY276" s="17" t="s">
        <v>120</v>
      </c>
      <c r="BE276" s="228">
        <f>IF(N276="základní",J276,0)</f>
        <v>0</v>
      </c>
      <c r="BF276" s="228">
        <f>IF(N276="snížená",J276,0)</f>
        <v>0</v>
      </c>
      <c r="BG276" s="228">
        <f>IF(N276="zákl. přenesená",J276,0)</f>
        <v>0</v>
      </c>
      <c r="BH276" s="228">
        <f>IF(N276="sníž. přenesená",J276,0)</f>
        <v>0</v>
      </c>
      <c r="BI276" s="228">
        <f>IF(N276="nulová",J276,0)</f>
        <v>0</v>
      </c>
      <c r="BJ276" s="17" t="s">
        <v>83</v>
      </c>
      <c r="BK276" s="228">
        <f>ROUND(I276*H276,2)</f>
        <v>0</v>
      </c>
      <c r="BL276" s="17" t="s">
        <v>191</v>
      </c>
      <c r="BM276" s="227" t="s">
        <v>414</v>
      </c>
    </row>
    <row r="277" s="12" customFormat="1" ht="22.8" customHeight="1">
      <c r="A277" s="12"/>
      <c r="B277" s="199"/>
      <c r="C277" s="200"/>
      <c r="D277" s="201" t="s">
        <v>74</v>
      </c>
      <c r="E277" s="213" t="s">
        <v>415</v>
      </c>
      <c r="F277" s="213" t="s">
        <v>416</v>
      </c>
      <c r="G277" s="200"/>
      <c r="H277" s="200"/>
      <c r="I277" s="203"/>
      <c r="J277" s="214">
        <f>BK277</f>
        <v>0</v>
      </c>
      <c r="K277" s="200"/>
      <c r="L277" s="205"/>
      <c r="M277" s="206"/>
      <c r="N277" s="207"/>
      <c r="O277" s="207"/>
      <c r="P277" s="208">
        <f>SUM(P278:P296)</f>
        <v>0</v>
      </c>
      <c r="Q277" s="207"/>
      <c r="R277" s="208">
        <f>SUM(R278:R296)</f>
        <v>0.051352400000000006</v>
      </c>
      <c r="S277" s="207"/>
      <c r="T277" s="209">
        <f>SUM(T278:T296)</f>
        <v>4.3051753000000001</v>
      </c>
      <c r="U277" s="12"/>
      <c r="V277" s="12"/>
      <c r="W277" s="12"/>
      <c r="X277" s="12"/>
      <c r="Y277" s="12"/>
      <c r="Z277" s="12"/>
      <c r="AA277" s="12"/>
      <c r="AB277" s="12"/>
      <c r="AC277" s="12"/>
      <c r="AD277" s="12"/>
      <c r="AE277" s="12"/>
      <c r="AR277" s="210" t="s">
        <v>85</v>
      </c>
      <c r="AT277" s="211" t="s">
        <v>74</v>
      </c>
      <c r="AU277" s="211" t="s">
        <v>83</v>
      </c>
      <c r="AY277" s="210" t="s">
        <v>120</v>
      </c>
      <c r="BK277" s="212">
        <f>SUM(BK278:BK296)</f>
        <v>0</v>
      </c>
    </row>
    <row r="278" s="2" customFormat="1" ht="24.15" customHeight="1">
      <c r="A278" s="38"/>
      <c r="B278" s="39"/>
      <c r="C278" s="215" t="s">
        <v>417</v>
      </c>
      <c r="D278" s="215" t="s">
        <v>123</v>
      </c>
      <c r="E278" s="216" t="s">
        <v>418</v>
      </c>
      <c r="F278" s="217" t="s">
        <v>419</v>
      </c>
      <c r="G278" s="218" t="s">
        <v>126</v>
      </c>
      <c r="H278" s="219">
        <v>235.80000000000001</v>
      </c>
      <c r="I278" s="220"/>
      <c r="J278" s="221">
        <f>ROUND(I278*H278,2)</f>
        <v>0</v>
      </c>
      <c r="K278" s="222"/>
      <c r="L278" s="44"/>
      <c r="M278" s="223" t="s">
        <v>1</v>
      </c>
      <c r="N278" s="224" t="s">
        <v>40</v>
      </c>
      <c r="O278" s="91"/>
      <c r="P278" s="225">
        <f>O278*H278</f>
        <v>0</v>
      </c>
      <c r="Q278" s="225">
        <v>0</v>
      </c>
      <c r="R278" s="225">
        <f>Q278*H278</f>
        <v>0</v>
      </c>
      <c r="S278" s="225">
        <v>0.017780000000000001</v>
      </c>
      <c r="T278" s="226">
        <f>S278*H278</f>
        <v>4.1925240000000006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7" t="s">
        <v>191</v>
      </c>
      <c r="AT278" s="227" t="s">
        <v>123</v>
      </c>
      <c r="AU278" s="227" t="s">
        <v>85</v>
      </c>
      <c r="AY278" s="17" t="s">
        <v>120</v>
      </c>
      <c r="BE278" s="228">
        <f>IF(N278="základní",J278,0)</f>
        <v>0</v>
      </c>
      <c r="BF278" s="228">
        <f>IF(N278="snížená",J278,0)</f>
        <v>0</v>
      </c>
      <c r="BG278" s="228">
        <f>IF(N278="zákl. přenesená",J278,0)</f>
        <v>0</v>
      </c>
      <c r="BH278" s="228">
        <f>IF(N278="sníž. přenesená",J278,0)</f>
        <v>0</v>
      </c>
      <c r="BI278" s="228">
        <f>IF(N278="nulová",J278,0)</f>
        <v>0</v>
      </c>
      <c r="BJ278" s="17" t="s">
        <v>83</v>
      </c>
      <c r="BK278" s="228">
        <f>ROUND(I278*H278,2)</f>
        <v>0</v>
      </c>
      <c r="BL278" s="17" t="s">
        <v>191</v>
      </c>
      <c r="BM278" s="227" t="s">
        <v>420</v>
      </c>
    </row>
    <row r="279" s="14" customFormat="1">
      <c r="A279" s="14"/>
      <c r="B279" s="241"/>
      <c r="C279" s="242"/>
      <c r="D279" s="231" t="s">
        <v>129</v>
      </c>
      <c r="E279" s="243" t="s">
        <v>1</v>
      </c>
      <c r="F279" s="244" t="s">
        <v>217</v>
      </c>
      <c r="G279" s="242"/>
      <c r="H279" s="243" t="s">
        <v>1</v>
      </c>
      <c r="I279" s="245"/>
      <c r="J279" s="242"/>
      <c r="K279" s="242"/>
      <c r="L279" s="246"/>
      <c r="M279" s="247"/>
      <c r="N279" s="248"/>
      <c r="O279" s="248"/>
      <c r="P279" s="248"/>
      <c r="Q279" s="248"/>
      <c r="R279" s="248"/>
      <c r="S279" s="248"/>
      <c r="T279" s="249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0" t="s">
        <v>129</v>
      </c>
      <c r="AU279" s="250" t="s">
        <v>85</v>
      </c>
      <c r="AV279" s="14" t="s">
        <v>83</v>
      </c>
      <c r="AW279" s="14" t="s">
        <v>32</v>
      </c>
      <c r="AX279" s="14" t="s">
        <v>75</v>
      </c>
      <c r="AY279" s="250" t="s">
        <v>120</v>
      </c>
    </row>
    <row r="280" s="13" customFormat="1">
      <c r="A280" s="13"/>
      <c r="B280" s="229"/>
      <c r="C280" s="230"/>
      <c r="D280" s="231" t="s">
        <v>129</v>
      </c>
      <c r="E280" s="232" t="s">
        <v>1</v>
      </c>
      <c r="F280" s="233" t="s">
        <v>218</v>
      </c>
      <c r="G280" s="230"/>
      <c r="H280" s="234">
        <v>235.80000000000001</v>
      </c>
      <c r="I280" s="235"/>
      <c r="J280" s="230"/>
      <c r="K280" s="230"/>
      <c r="L280" s="236"/>
      <c r="M280" s="237"/>
      <c r="N280" s="238"/>
      <c r="O280" s="238"/>
      <c r="P280" s="238"/>
      <c r="Q280" s="238"/>
      <c r="R280" s="238"/>
      <c r="S280" s="238"/>
      <c r="T280" s="239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0" t="s">
        <v>129</v>
      </c>
      <c r="AU280" s="240" t="s">
        <v>85</v>
      </c>
      <c r="AV280" s="13" t="s">
        <v>85</v>
      </c>
      <c r="AW280" s="13" t="s">
        <v>32</v>
      </c>
      <c r="AX280" s="13" t="s">
        <v>83</v>
      </c>
      <c r="AY280" s="240" t="s">
        <v>120</v>
      </c>
    </row>
    <row r="281" s="2" customFormat="1" ht="37.8" customHeight="1">
      <c r="A281" s="38"/>
      <c r="B281" s="39"/>
      <c r="C281" s="215" t="s">
        <v>421</v>
      </c>
      <c r="D281" s="215" t="s">
        <v>123</v>
      </c>
      <c r="E281" s="216" t="s">
        <v>422</v>
      </c>
      <c r="F281" s="217" t="s">
        <v>423</v>
      </c>
      <c r="G281" s="218" t="s">
        <v>141</v>
      </c>
      <c r="H281" s="219">
        <v>17.710000000000001</v>
      </c>
      <c r="I281" s="220"/>
      <c r="J281" s="221">
        <f>ROUND(I281*H281,2)</f>
        <v>0</v>
      </c>
      <c r="K281" s="222"/>
      <c r="L281" s="44"/>
      <c r="M281" s="223" t="s">
        <v>1</v>
      </c>
      <c r="N281" s="224" t="s">
        <v>40</v>
      </c>
      <c r="O281" s="91"/>
      <c r="P281" s="225">
        <f>O281*H281</f>
        <v>0</v>
      </c>
      <c r="Q281" s="225">
        <v>0</v>
      </c>
      <c r="R281" s="225">
        <f>Q281*H281</f>
        <v>0</v>
      </c>
      <c r="S281" s="225">
        <v>0.0046299999999999996</v>
      </c>
      <c r="T281" s="226">
        <f>S281*H281</f>
        <v>0.081997299999999995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7" t="s">
        <v>191</v>
      </c>
      <c r="AT281" s="227" t="s">
        <v>123</v>
      </c>
      <c r="AU281" s="227" t="s">
        <v>85</v>
      </c>
      <c r="AY281" s="17" t="s">
        <v>120</v>
      </c>
      <c r="BE281" s="228">
        <f>IF(N281="základní",J281,0)</f>
        <v>0</v>
      </c>
      <c r="BF281" s="228">
        <f>IF(N281="snížená",J281,0)</f>
        <v>0</v>
      </c>
      <c r="BG281" s="228">
        <f>IF(N281="zákl. přenesená",J281,0)</f>
        <v>0</v>
      </c>
      <c r="BH281" s="228">
        <f>IF(N281="sníž. přenesená",J281,0)</f>
        <v>0</v>
      </c>
      <c r="BI281" s="228">
        <f>IF(N281="nulová",J281,0)</f>
        <v>0</v>
      </c>
      <c r="BJ281" s="17" t="s">
        <v>83</v>
      </c>
      <c r="BK281" s="228">
        <f>ROUND(I281*H281,2)</f>
        <v>0</v>
      </c>
      <c r="BL281" s="17" t="s">
        <v>191</v>
      </c>
      <c r="BM281" s="227" t="s">
        <v>424</v>
      </c>
    </row>
    <row r="282" s="14" customFormat="1">
      <c r="A282" s="14"/>
      <c r="B282" s="241"/>
      <c r="C282" s="242"/>
      <c r="D282" s="231" t="s">
        <v>129</v>
      </c>
      <c r="E282" s="243" t="s">
        <v>1</v>
      </c>
      <c r="F282" s="244" t="s">
        <v>217</v>
      </c>
      <c r="G282" s="242"/>
      <c r="H282" s="243" t="s">
        <v>1</v>
      </c>
      <c r="I282" s="245"/>
      <c r="J282" s="242"/>
      <c r="K282" s="242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129</v>
      </c>
      <c r="AU282" s="250" t="s">
        <v>85</v>
      </c>
      <c r="AV282" s="14" t="s">
        <v>83</v>
      </c>
      <c r="AW282" s="14" t="s">
        <v>32</v>
      </c>
      <c r="AX282" s="14" t="s">
        <v>75</v>
      </c>
      <c r="AY282" s="250" t="s">
        <v>120</v>
      </c>
    </row>
    <row r="283" s="13" customFormat="1">
      <c r="A283" s="13"/>
      <c r="B283" s="229"/>
      <c r="C283" s="230"/>
      <c r="D283" s="231" t="s">
        <v>129</v>
      </c>
      <c r="E283" s="232" t="s">
        <v>1</v>
      </c>
      <c r="F283" s="233" t="s">
        <v>353</v>
      </c>
      <c r="G283" s="230"/>
      <c r="H283" s="234">
        <v>17.710000000000001</v>
      </c>
      <c r="I283" s="235"/>
      <c r="J283" s="230"/>
      <c r="K283" s="230"/>
      <c r="L283" s="236"/>
      <c r="M283" s="237"/>
      <c r="N283" s="238"/>
      <c r="O283" s="238"/>
      <c r="P283" s="238"/>
      <c r="Q283" s="238"/>
      <c r="R283" s="238"/>
      <c r="S283" s="238"/>
      <c r="T283" s="239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40" t="s">
        <v>129</v>
      </c>
      <c r="AU283" s="240" t="s">
        <v>85</v>
      </c>
      <c r="AV283" s="13" t="s">
        <v>85</v>
      </c>
      <c r="AW283" s="13" t="s">
        <v>32</v>
      </c>
      <c r="AX283" s="13" t="s">
        <v>83</v>
      </c>
      <c r="AY283" s="240" t="s">
        <v>120</v>
      </c>
    </row>
    <row r="284" s="2" customFormat="1" ht="33" customHeight="1">
      <c r="A284" s="38"/>
      <c r="B284" s="39"/>
      <c r="C284" s="215" t="s">
        <v>425</v>
      </c>
      <c r="D284" s="215" t="s">
        <v>123</v>
      </c>
      <c r="E284" s="216" t="s">
        <v>426</v>
      </c>
      <c r="F284" s="217" t="s">
        <v>427</v>
      </c>
      <c r="G284" s="218" t="s">
        <v>126</v>
      </c>
      <c r="H284" s="219">
        <v>235.80000000000001</v>
      </c>
      <c r="I284" s="220"/>
      <c r="J284" s="221">
        <f>ROUND(I284*H284,2)</f>
        <v>0</v>
      </c>
      <c r="K284" s="222"/>
      <c r="L284" s="44"/>
      <c r="M284" s="223" t="s">
        <v>1</v>
      </c>
      <c r="N284" s="224" t="s">
        <v>40</v>
      </c>
      <c r="O284" s="91"/>
      <c r="P284" s="225">
        <f>O284*H284</f>
        <v>0</v>
      </c>
      <c r="Q284" s="225">
        <v>0</v>
      </c>
      <c r="R284" s="225">
        <f>Q284*H284</f>
        <v>0</v>
      </c>
      <c r="S284" s="225">
        <v>0</v>
      </c>
      <c r="T284" s="22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7" t="s">
        <v>191</v>
      </c>
      <c r="AT284" s="227" t="s">
        <v>123</v>
      </c>
      <c r="AU284" s="227" t="s">
        <v>85</v>
      </c>
      <c r="AY284" s="17" t="s">
        <v>120</v>
      </c>
      <c r="BE284" s="228">
        <f>IF(N284="základní",J284,0)</f>
        <v>0</v>
      </c>
      <c r="BF284" s="228">
        <f>IF(N284="snížená",J284,0)</f>
        <v>0</v>
      </c>
      <c r="BG284" s="228">
        <f>IF(N284="zákl. přenesená",J284,0)</f>
        <v>0</v>
      </c>
      <c r="BH284" s="228">
        <f>IF(N284="sníž. přenesená",J284,0)</f>
        <v>0</v>
      </c>
      <c r="BI284" s="228">
        <f>IF(N284="nulová",J284,0)</f>
        <v>0</v>
      </c>
      <c r="BJ284" s="17" t="s">
        <v>83</v>
      </c>
      <c r="BK284" s="228">
        <f>ROUND(I284*H284,2)</f>
        <v>0</v>
      </c>
      <c r="BL284" s="17" t="s">
        <v>191</v>
      </c>
      <c r="BM284" s="227" t="s">
        <v>428</v>
      </c>
    </row>
    <row r="285" s="14" customFormat="1">
      <c r="A285" s="14"/>
      <c r="B285" s="241"/>
      <c r="C285" s="242"/>
      <c r="D285" s="231" t="s">
        <v>129</v>
      </c>
      <c r="E285" s="243" t="s">
        <v>1</v>
      </c>
      <c r="F285" s="244" t="s">
        <v>217</v>
      </c>
      <c r="G285" s="242"/>
      <c r="H285" s="243" t="s">
        <v>1</v>
      </c>
      <c r="I285" s="245"/>
      <c r="J285" s="242"/>
      <c r="K285" s="242"/>
      <c r="L285" s="246"/>
      <c r="M285" s="247"/>
      <c r="N285" s="248"/>
      <c r="O285" s="248"/>
      <c r="P285" s="248"/>
      <c r="Q285" s="248"/>
      <c r="R285" s="248"/>
      <c r="S285" s="248"/>
      <c r="T285" s="249"/>
      <c r="U285" s="14"/>
      <c r="V285" s="14"/>
      <c r="W285" s="14"/>
      <c r="X285" s="14"/>
      <c r="Y285" s="14"/>
      <c r="Z285" s="14"/>
      <c r="AA285" s="14"/>
      <c r="AB285" s="14"/>
      <c r="AC285" s="14"/>
      <c r="AD285" s="14"/>
      <c r="AE285" s="14"/>
      <c r="AT285" s="250" t="s">
        <v>129</v>
      </c>
      <c r="AU285" s="250" t="s">
        <v>85</v>
      </c>
      <c r="AV285" s="14" t="s">
        <v>83</v>
      </c>
      <c r="AW285" s="14" t="s">
        <v>32</v>
      </c>
      <c r="AX285" s="14" t="s">
        <v>75</v>
      </c>
      <c r="AY285" s="250" t="s">
        <v>120</v>
      </c>
    </row>
    <row r="286" s="13" customFormat="1">
      <c r="A286" s="13"/>
      <c r="B286" s="229"/>
      <c r="C286" s="230"/>
      <c r="D286" s="231" t="s">
        <v>129</v>
      </c>
      <c r="E286" s="232" t="s">
        <v>1</v>
      </c>
      <c r="F286" s="233" t="s">
        <v>218</v>
      </c>
      <c r="G286" s="230"/>
      <c r="H286" s="234">
        <v>235.80000000000001</v>
      </c>
      <c r="I286" s="235"/>
      <c r="J286" s="230"/>
      <c r="K286" s="230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129</v>
      </c>
      <c r="AU286" s="240" t="s">
        <v>85</v>
      </c>
      <c r="AV286" s="13" t="s">
        <v>85</v>
      </c>
      <c r="AW286" s="13" t="s">
        <v>32</v>
      </c>
      <c r="AX286" s="13" t="s">
        <v>83</v>
      </c>
      <c r="AY286" s="240" t="s">
        <v>120</v>
      </c>
    </row>
    <row r="287" s="2" customFormat="1" ht="37.8" customHeight="1">
      <c r="A287" s="38"/>
      <c r="B287" s="39"/>
      <c r="C287" s="251" t="s">
        <v>429</v>
      </c>
      <c r="D287" s="251" t="s">
        <v>219</v>
      </c>
      <c r="E287" s="252" t="s">
        <v>430</v>
      </c>
      <c r="F287" s="253" t="s">
        <v>431</v>
      </c>
      <c r="G287" s="254" t="s">
        <v>126</v>
      </c>
      <c r="H287" s="255">
        <v>259.38</v>
      </c>
      <c r="I287" s="256"/>
      <c r="J287" s="257">
        <f>ROUND(I287*H287,2)</f>
        <v>0</v>
      </c>
      <c r="K287" s="258"/>
      <c r="L287" s="259"/>
      <c r="M287" s="260" t="s">
        <v>1</v>
      </c>
      <c r="N287" s="261" t="s">
        <v>40</v>
      </c>
      <c r="O287" s="91"/>
      <c r="P287" s="225">
        <f>O287*H287</f>
        <v>0</v>
      </c>
      <c r="Q287" s="225">
        <v>0.00018000000000000001</v>
      </c>
      <c r="R287" s="225">
        <f>Q287*H287</f>
        <v>0.046688400000000005</v>
      </c>
      <c r="S287" s="225">
        <v>0</v>
      </c>
      <c r="T287" s="22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27" t="s">
        <v>222</v>
      </c>
      <c r="AT287" s="227" t="s">
        <v>219</v>
      </c>
      <c r="AU287" s="227" t="s">
        <v>85</v>
      </c>
      <c r="AY287" s="17" t="s">
        <v>120</v>
      </c>
      <c r="BE287" s="228">
        <f>IF(N287="základní",J287,0)</f>
        <v>0</v>
      </c>
      <c r="BF287" s="228">
        <f>IF(N287="snížená",J287,0)</f>
        <v>0</v>
      </c>
      <c r="BG287" s="228">
        <f>IF(N287="zákl. přenesená",J287,0)</f>
        <v>0</v>
      </c>
      <c r="BH287" s="228">
        <f>IF(N287="sníž. přenesená",J287,0)</f>
        <v>0</v>
      </c>
      <c r="BI287" s="228">
        <f>IF(N287="nulová",J287,0)</f>
        <v>0</v>
      </c>
      <c r="BJ287" s="17" t="s">
        <v>83</v>
      </c>
      <c r="BK287" s="228">
        <f>ROUND(I287*H287,2)</f>
        <v>0</v>
      </c>
      <c r="BL287" s="17" t="s">
        <v>191</v>
      </c>
      <c r="BM287" s="227" t="s">
        <v>432</v>
      </c>
    </row>
    <row r="288" s="13" customFormat="1">
      <c r="A288" s="13"/>
      <c r="B288" s="229"/>
      <c r="C288" s="230"/>
      <c r="D288" s="231" t="s">
        <v>129</v>
      </c>
      <c r="E288" s="230"/>
      <c r="F288" s="233" t="s">
        <v>224</v>
      </c>
      <c r="G288" s="230"/>
      <c r="H288" s="234">
        <v>259.38</v>
      </c>
      <c r="I288" s="235"/>
      <c r="J288" s="230"/>
      <c r="K288" s="230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129</v>
      </c>
      <c r="AU288" s="240" t="s">
        <v>85</v>
      </c>
      <c r="AV288" s="13" t="s">
        <v>85</v>
      </c>
      <c r="AW288" s="13" t="s">
        <v>4</v>
      </c>
      <c r="AX288" s="13" t="s">
        <v>83</v>
      </c>
      <c r="AY288" s="240" t="s">
        <v>120</v>
      </c>
    </row>
    <row r="289" s="2" customFormat="1" ht="16.5" customHeight="1">
      <c r="A289" s="38"/>
      <c r="B289" s="39"/>
      <c r="C289" s="215" t="s">
        <v>433</v>
      </c>
      <c r="D289" s="215" t="s">
        <v>123</v>
      </c>
      <c r="E289" s="216" t="s">
        <v>434</v>
      </c>
      <c r="F289" s="217" t="s">
        <v>435</v>
      </c>
      <c r="G289" s="218" t="s">
        <v>141</v>
      </c>
      <c r="H289" s="219">
        <v>424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40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</v>
      </c>
      <c r="T289" s="226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191</v>
      </c>
      <c r="AT289" s="227" t="s">
        <v>123</v>
      </c>
      <c r="AU289" s="227" t="s">
        <v>85</v>
      </c>
      <c r="AY289" s="17" t="s">
        <v>120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83</v>
      </c>
      <c r="BK289" s="228">
        <f>ROUND(I289*H289,2)</f>
        <v>0</v>
      </c>
      <c r="BL289" s="17" t="s">
        <v>191</v>
      </c>
      <c r="BM289" s="227" t="s">
        <v>436</v>
      </c>
    </row>
    <row r="290" s="13" customFormat="1">
      <c r="A290" s="13"/>
      <c r="B290" s="229"/>
      <c r="C290" s="230"/>
      <c r="D290" s="231" t="s">
        <v>129</v>
      </c>
      <c r="E290" s="232" t="s">
        <v>1</v>
      </c>
      <c r="F290" s="233" t="s">
        <v>285</v>
      </c>
      <c r="G290" s="230"/>
      <c r="H290" s="234">
        <v>424</v>
      </c>
      <c r="I290" s="235"/>
      <c r="J290" s="230"/>
      <c r="K290" s="230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129</v>
      </c>
      <c r="AU290" s="240" t="s">
        <v>85</v>
      </c>
      <c r="AV290" s="13" t="s">
        <v>85</v>
      </c>
      <c r="AW290" s="13" t="s">
        <v>32</v>
      </c>
      <c r="AX290" s="13" t="s">
        <v>83</v>
      </c>
      <c r="AY290" s="240" t="s">
        <v>120</v>
      </c>
    </row>
    <row r="291" s="2" customFormat="1" ht="24.15" customHeight="1">
      <c r="A291" s="38"/>
      <c r="B291" s="39"/>
      <c r="C291" s="251" t="s">
        <v>437</v>
      </c>
      <c r="D291" s="251" t="s">
        <v>219</v>
      </c>
      <c r="E291" s="252" t="s">
        <v>438</v>
      </c>
      <c r="F291" s="253" t="s">
        <v>439</v>
      </c>
      <c r="G291" s="254" t="s">
        <v>141</v>
      </c>
      <c r="H291" s="255">
        <v>466.39999999999998</v>
      </c>
      <c r="I291" s="256"/>
      <c r="J291" s="257">
        <f>ROUND(I291*H291,2)</f>
        <v>0</v>
      </c>
      <c r="K291" s="258"/>
      <c r="L291" s="259"/>
      <c r="M291" s="260" t="s">
        <v>1</v>
      </c>
      <c r="N291" s="261" t="s">
        <v>40</v>
      </c>
      <c r="O291" s="91"/>
      <c r="P291" s="225">
        <f>O291*H291</f>
        <v>0</v>
      </c>
      <c r="Q291" s="225">
        <v>1.0000000000000001E-05</v>
      </c>
      <c r="R291" s="225">
        <f>Q291*H291</f>
        <v>0.0046639999999999997</v>
      </c>
      <c r="S291" s="225">
        <v>0</v>
      </c>
      <c r="T291" s="226">
        <f>S291*H291</f>
        <v>0</v>
      </c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R291" s="227" t="s">
        <v>222</v>
      </c>
      <c r="AT291" s="227" t="s">
        <v>219</v>
      </c>
      <c r="AU291" s="227" t="s">
        <v>85</v>
      </c>
      <c r="AY291" s="17" t="s">
        <v>120</v>
      </c>
      <c r="BE291" s="228">
        <f>IF(N291="základní",J291,0)</f>
        <v>0</v>
      </c>
      <c r="BF291" s="228">
        <f>IF(N291="snížená",J291,0)</f>
        <v>0</v>
      </c>
      <c r="BG291" s="228">
        <f>IF(N291="zákl. přenesená",J291,0)</f>
        <v>0</v>
      </c>
      <c r="BH291" s="228">
        <f>IF(N291="sníž. přenesená",J291,0)</f>
        <v>0</v>
      </c>
      <c r="BI291" s="228">
        <f>IF(N291="nulová",J291,0)</f>
        <v>0</v>
      </c>
      <c r="BJ291" s="17" t="s">
        <v>83</v>
      </c>
      <c r="BK291" s="228">
        <f>ROUND(I291*H291,2)</f>
        <v>0</v>
      </c>
      <c r="BL291" s="17" t="s">
        <v>191</v>
      </c>
      <c r="BM291" s="227" t="s">
        <v>440</v>
      </c>
    </row>
    <row r="292" s="13" customFormat="1">
      <c r="A292" s="13"/>
      <c r="B292" s="229"/>
      <c r="C292" s="230"/>
      <c r="D292" s="231" t="s">
        <v>129</v>
      </c>
      <c r="E292" s="230"/>
      <c r="F292" s="233" t="s">
        <v>441</v>
      </c>
      <c r="G292" s="230"/>
      <c r="H292" s="234">
        <v>466.39999999999998</v>
      </c>
      <c r="I292" s="235"/>
      <c r="J292" s="230"/>
      <c r="K292" s="230"/>
      <c r="L292" s="236"/>
      <c r="M292" s="237"/>
      <c r="N292" s="238"/>
      <c r="O292" s="238"/>
      <c r="P292" s="238"/>
      <c r="Q292" s="238"/>
      <c r="R292" s="238"/>
      <c r="S292" s="238"/>
      <c r="T292" s="239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0" t="s">
        <v>129</v>
      </c>
      <c r="AU292" s="240" t="s">
        <v>85</v>
      </c>
      <c r="AV292" s="13" t="s">
        <v>85</v>
      </c>
      <c r="AW292" s="13" t="s">
        <v>4</v>
      </c>
      <c r="AX292" s="13" t="s">
        <v>83</v>
      </c>
      <c r="AY292" s="240" t="s">
        <v>120</v>
      </c>
    </row>
    <row r="293" s="2" customFormat="1" ht="24.15" customHeight="1">
      <c r="A293" s="38"/>
      <c r="B293" s="39"/>
      <c r="C293" s="215" t="s">
        <v>442</v>
      </c>
      <c r="D293" s="215" t="s">
        <v>123</v>
      </c>
      <c r="E293" s="216" t="s">
        <v>443</v>
      </c>
      <c r="F293" s="217" t="s">
        <v>444</v>
      </c>
      <c r="G293" s="218" t="s">
        <v>126</v>
      </c>
      <c r="H293" s="219">
        <v>235.80000000000001</v>
      </c>
      <c r="I293" s="220"/>
      <c r="J293" s="221">
        <f>ROUND(I293*H293,2)</f>
        <v>0</v>
      </c>
      <c r="K293" s="222"/>
      <c r="L293" s="44"/>
      <c r="M293" s="223" t="s">
        <v>1</v>
      </c>
      <c r="N293" s="224" t="s">
        <v>40</v>
      </c>
      <c r="O293" s="91"/>
      <c r="P293" s="225">
        <f>O293*H293</f>
        <v>0</v>
      </c>
      <c r="Q293" s="225">
        <v>0</v>
      </c>
      <c r="R293" s="225">
        <f>Q293*H293</f>
        <v>0</v>
      </c>
      <c r="S293" s="225">
        <v>0.00012999999999999999</v>
      </c>
      <c r="T293" s="226">
        <f>S293*H293</f>
        <v>0.030653999999999997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27" t="s">
        <v>191</v>
      </c>
      <c r="AT293" s="227" t="s">
        <v>123</v>
      </c>
      <c r="AU293" s="227" t="s">
        <v>85</v>
      </c>
      <c r="AY293" s="17" t="s">
        <v>120</v>
      </c>
      <c r="BE293" s="228">
        <f>IF(N293="základní",J293,0)</f>
        <v>0</v>
      </c>
      <c r="BF293" s="228">
        <f>IF(N293="snížená",J293,0)</f>
        <v>0</v>
      </c>
      <c r="BG293" s="228">
        <f>IF(N293="zákl. přenesená",J293,0)</f>
        <v>0</v>
      </c>
      <c r="BH293" s="228">
        <f>IF(N293="sníž. přenesená",J293,0)</f>
        <v>0</v>
      </c>
      <c r="BI293" s="228">
        <f>IF(N293="nulová",J293,0)</f>
        <v>0</v>
      </c>
      <c r="BJ293" s="17" t="s">
        <v>83</v>
      </c>
      <c r="BK293" s="228">
        <f>ROUND(I293*H293,2)</f>
        <v>0</v>
      </c>
      <c r="BL293" s="17" t="s">
        <v>191</v>
      </c>
      <c r="BM293" s="227" t="s">
        <v>445</v>
      </c>
    </row>
    <row r="294" s="14" customFormat="1">
      <c r="A294" s="14"/>
      <c r="B294" s="241"/>
      <c r="C294" s="242"/>
      <c r="D294" s="231" t="s">
        <v>129</v>
      </c>
      <c r="E294" s="243" t="s">
        <v>1</v>
      </c>
      <c r="F294" s="244" t="s">
        <v>217</v>
      </c>
      <c r="G294" s="242"/>
      <c r="H294" s="243" t="s">
        <v>1</v>
      </c>
      <c r="I294" s="245"/>
      <c r="J294" s="242"/>
      <c r="K294" s="242"/>
      <c r="L294" s="246"/>
      <c r="M294" s="247"/>
      <c r="N294" s="248"/>
      <c r="O294" s="248"/>
      <c r="P294" s="248"/>
      <c r="Q294" s="248"/>
      <c r="R294" s="248"/>
      <c r="S294" s="248"/>
      <c r="T294" s="249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0" t="s">
        <v>129</v>
      </c>
      <c r="AU294" s="250" t="s">
        <v>85</v>
      </c>
      <c r="AV294" s="14" t="s">
        <v>83</v>
      </c>
      <c r="AW294" s="14" t="s">
        <v>32</v>
      </c>
      <c r="AX294" s="14" t="s">
        <v>75</v>
      </c>
      <c r="AY294" s="250" t="s">
        <v>120</v>
      </c>
    </row>
    <row r="295" s="13" customFormat="1">
      <c r="A295" s="13"/>
      <c r="B295" s="229"/>
      <c r="C295" s="230"/>
      <c r="D295" s="231" t="s">
        <v>129</v>
      </c>
      <c r="E295" s="232" t="s">
        <v>1</v>
      </c>
      <c r="F295" s="233" t="s">
        <v>218</v>
      </c>
      <c r="G295" s="230"/>
      <c r="H295" s="234">
        <v>235.80000000000001</v>
      </c>
      <c r="I295" s="235"/>
      <c r="J295" s="230"/>
      <c r="K295" s="230"/>
      <c r="L295" s="236"/>
      <c r="M295" s="237"/>
      <c r="N295" s="238"/>
      <c r="O295" s="238"/>
      <c r="P295" s="238"/>
      <c r="Q295" s="238"/>
      <c r="R295" s="238"/>
      <c r="S295" s="238"/>
      <c r="T295" s="239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40" t="s">
        <v>129</v>
      </c>
      <c r="AU295" s="240" t="s">
        <v>85</v>
      </c>
      <c r="AV295" s="13" t="s">
        <v>85</v>
      </c>
      <c r="AW295" s="13" t="s">
        <v>32</v>
      </c>
      <c r="AX295" s="13" t="s">
        <v>83</v>
      </c>
      <c r="AY295" s="240" t="s">
        <v>120</v>
      </c>
    </row>
    <row r="296" s="2" customFormat="1" ht="24.15" customHeight="1">
      <c r="A296" s="38"/>
      <c r="B296" s="39"/>
      <c r="C296" s="215" t="s">
        <v>446</v>
      </c>
      <c r="D296" s="215" t="s">
        <v>123</v>
      </c>
      <c r="E296" s="216" t="s">
        <v>447</v>
      </c>
      <c r="F296" s="217" t="s">
        <v>448</v>
      </c>
      <c r="G296" s="218" t="s">
        <v>182</v>
      </c>
      <c r="H296" s="219">
        <v>0.050999999999999997</v>
      </c>
      <c r="I296" s="220"/>
      <c r="J296" s="221">
        <f>ROUND(I296*H296,2)</f>
        <v>0</v>
      </c>
      <c r="K296" s="222"/>
      <c r="L296" s="44"/>
      <c r="M296" s="223" t="s">
        <v>1</v>
      </c>
      <c r="N296" s="224" t="s">
        <v>40</v>
      </c>
      <c r="O296" s="91"/>
      <c r="P296" s="225">
        <f>O296*H296</f>
        <v>0</v>
      </c>
      <c r="Q296" s="225">
        <v>0</v>
      </c>
      <c r="R296" s="225">
        <f>Q296*H296</f>
        <v>0</v>
      </c>
      <c r="S296" s="225">
        <v>0</v>
      </c>
      <c r="T296" s="22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7" t="s">
        <v>191</v>
      </c>
      <c r="AT296" s="227" t="s">
        <v>123</v>
      </c>
      <c r="AU296" s="227" t="s">
        <v>85</v>
      </c>
      <c r="AY296" s="17" t="s">
        <v>120</v>
      </c>
      <c r="BE296" s="228">
        <f>IF(N296="základní",J296,0)</f>
        <v>0</v>
      </c>
      <c r="BF296" s="228">
        <f>IF(N296="snížená",J296,0)</f>
        <v>0</v>
      </c>
      <c r="BG296" s="228">
        <f>IF(N296="zákl. přenesená",J296,0)</f>
        <v>0</v>
      </c>
      <c r="BH296" s="228">
        <f>IF(N296="sníž. přenesená",J296,0)</f>
        <v>0</v>
      </c>
      <c r="BI296" s="228">
        <f>IF(N296="nulová",J296,0)</f>
        <v>0</v>
      </c>
      <c r="BJ296" s="17" t="s">
        <v>83</v>
      </c>
      <c r="BK296" s="228">
        <f>ROUND(I296*H296,2)</f>
        <v>0</v>
      </c>
      <c r="BL296" s="17" t="s">
        <v>191</v>
      </c>
      <c r="BM296" s="227" t="s">
        <v>449</v>
      </c>
    </row>
    <row r="297" s="12" customFormat="1" ht="25.92" customHeight="1">
      <c r="A297" s="12"/>
      <c r="B297" s="199"/>
      <c r="C297" s="200"/>
      <c r="D297" s="201" t="s">
        <v>74</v>
      </c>
      <c r="E297" s="202" t="s">
        <v>219</v>
      </c>
      <c r="F297" s="202" t="s">
        <v>450</v>
      </c>
      <c r="G297" s="200"/>
      <c r="H297" s="200"/>
      <c r="I297" s="203"/>
      <c r="J297" s="204">
        <f>BK297</f>
        <v>0</v>
      </c>
      <c r="K297" s="200"/>
      <c r="L297" s="205"/>
      <c r="M297" s="206"/>
      <c r="N297" s="207"/>
      <c r="O297" s="207"/>
      <c r="P297" s="208">
        <f>P298</f>
        <v>0</v>
      </c>
      <c r="Q297" s="207"/>
      <c r="R297" s="208">
        <f>R298</f>
        <v>0</v>
      </c>
      <c r="S297" s="207"/>
      <c r="T297" s="209">
        <f>T298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10" t="s">
        <v>135</v>
      </c>
      <c r="AT297" s="211" t="s">
        <v>74</v>
      </c>
      <c r="AU297" s="211" t="s">
        <v>75</v>
      </c>
      <c r="AY297" s="210" t="s">
        <v>120</v>
      </c>
      <c r="BK297" s="212">
        <f>BK298</f>
        <v>0</v>
      </c>
    </row>
    <row r="298" s="12" customFormat="1" ht="22.8" customHeight="1">
      <c r="A298" s="12"/>
      <c r="B298" s="199"/>
      <c r="C298" s="200"/>
      <c r="D298" s="201" t="s">
        <v>74</v>
      </c>
      <c r="E298" s="213" t="s">
        <v>451</v>
      </c>
      <c r="F298" s="213" t="s">
        <v>452</v>
      </c>
      <c r="G298" s="200"/>
      <c r="H298" s="200"/>
      <c r="I298" s="203"/>
      <c r="J298" s="214">
        <f>BK298</f>
        <v>0</v>
      </c>
      <c r="K298" s="200"/>
      <c r="L298" s="205"/>
      <c r="M298" s="206"/>
      <c r="N298" s="207"/>
      <c r="O298" s="207"/>
      <c r="P298" s="208">
        <f>P299</f>
        <v>0</v>
      </c>
      <c r="Q298" s="207"/>
      <c r="R298" s="208">
        <f>R299</f>
        <v>0</v>
      </c>
      <c r="S298" s="207"/>
      <c r="T298" s="209">
        <f>T299</f>
        <v>0</v>
      </c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R298" s="210" t="s">
        <v>135</v>
      </c>
      <c r="AT298" s="211" t="s">
        <v>74</v>
      </c>
      <c r="AU298" s="211" t="s">
        <v>83</v>
      </c>
      <c r="AY298" s="210" t="s">
        <v>120</v>
      </c>
      <c r="BK298" s="212">
        <f>BK299</f>
        <v>0</v>
      </c>
    </row>
    <row r="299" s="2" customFormat="1" ht="33" customHeight="1">
      <c r="A299" s="38"/>
      <c r="B299" s="39"/>
      <c r="C299" s="215" t="s">
        <v>453</v>
      </c>
      <c r="D299" s="215" t="s">
        <v>123</v>
      </c>
      <c r="E299" s="216" t="s">
        <v>454</v>
      </c>
      <c r="F299" s="217" t="s">
        <v>455</v>
      </c>
      <c r="G299" s="218" t="s">
        <v>171</v>
      </c>
      <c r="H299" s="219">
        <v>1</v>
      </c>
      <c r="I299" s="220"/>
      <c r="J299" s="221">
        <f>ROUND(I299*H299,2)</f>
        <v>0</v>
      </c>
      <c r="K299" s="222"/>
      <c r="L299" s="44"/>
      <c r="M299" s="223" t="s">
        <v>1</v>
      </c>
      <c r="N299" s="224" t="s">
        <v>40</v>
      </c>
      <c r="O299" s="91"/>
      <c r="P299" s="225">
        <f>O299*H299</f>
        <v>0</v>
      </c>
      <c r="Q299" s="225">
        <v>0</v>
      </c>
      <c r="R299" s="225">
        <f>Q299*H299</f>
        <v>0</v>
      </c>
      <c r="S299" s="225">
        <v>0</v>
      </c>
      <c r="T299" s="226">
        <f>S299*H299</f>
        <v>0</v>
      </c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R299" s="227" t="s">
        <v>433</v>
      </c>
      <c r="AT299" s="227" t="s">
        <v>123</v>
      </c>
      <c r="AU299" s="227" t="s">
        <v>85</v>
      </c>
      <c r="AY299" s="17" t="s">
        <v>120</v>
      </c>
      <c r="BE299" s="228">
        <f>IF(N299="základní",J299,0)</f>
        <v>0</v>
      </c>
      <c r="BF299" s="228">
        <f>IF(N299="snížená",J299,0)</f>
        <v>0</v>
      </c>
      <c r="BG299" s="228">
        <f>IF(N299="zákl. přenesená",J299,0)</f>
        <v>0</v>
      </c>
      <c r="BH299" s="228">
        <f>IF(N299="sníž. přenesená",J299,0)</f>
        <v>0</v>
      </c>
      <c r="BI299" s="228">
        <f>IF(N299="nulová",J299,0)</f>
        <v>0</v>
      </c>
      <c r="BJ299" s="17" t="s">
        <v>83</v>
      </c>
      <c r="BK299" s="228">
        <f>ROUND(I299*H299,2)</f>
        <v>0</v>
      </c>
      <c r="BL299" s="17" t="s">
        <v>433</v>
      </c>
      <c r="BM299" s="227" t="s">
        <v>456</v>
      </c>
    </row>
    <row r="300" s="12" customFormat="1" ht="25.92" customHeight="1">
      <c r="A300" s="12"/>
      <c r="B300" s="199"/>
      <c r="C300" s="200"/>
      <c r="D300" s="201" t="s">
        <v>74</v>
      </c>
      <c r="E300" s="202" t="s">
        <v>457</v>
      </c>
      <c r="F300" s="202" t="s">
        <v>458</v>
      </c>
      <c r="G300" s="200"/>
      <c r="H300" s="200"/>
      <c r="I300" s="203"/>
      <c r="J300" s="204">
        <f>BK300</f>
        <v>0</v>
      </c>
      <c r="K300" s="200"/>
      <c r="L300" s="205"/>
      <c r="M300" s="206"/>
      <c r="N300" s="207"/>
      <c r="O300" s="207"/>
      <c r="P300" s="208">
        <f>P301</f>
        <v>0</v>
      </c>
      <c r="Q300" s="207"/>
      <c r="R300" s="208">
        <f>R301</f>
        <v>0</v>
      </c>
      <c r="S300" s="207"/>
      <c r="T300" s="209">
        <f>T301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210" t="s">
        <v>143</v>
      </c>
      <c r="AT300" s="211" t="s">
        <v>74</v>
      </c>
      <c r="AU300" s="211" t="s">
        <v>75</v>
      </c>
      <c r="AY300" s="210" t="s">
        <v>120</v>
      </c>
      <c r="BK300" s="212">
        <f>BK301</f>
        <v>0</v>
      </c>
    </row>
    <row r="301" s="2" customFormat="1" ht="55.5" customHeight="1">
      <c r="A301" s="38"/>
      <c r="B301" s="39"/>
      <c r="C301" s="215" t="s">
        <v>459</v>
      </c>
      <c r="D301" s="215" t="s">
        <v>123</v>
      </c>
      <c r="E301" s="216" t="s">
        <v>460</v>
      </c>
      <c r="F301" s="217" t="s">
        <v>461</v>
      </c>
      <c r="G301" s="218" t="s">
        <v>171</v>
      </c>
      <c r="H301" s="219">
        <v>1</v>
      </c>
      <c r="I301" s="220"/>
      <c r="J301" s="221">
        <f>ROUND(I301*H301,2)</f>
        <v>0</v>
      </c>
      <c r="K301" s="222"/>
      <c r="L301" s="44"/>
      <c r="M301" s="273" t="s">
        <v>1</v>
      </c>
      <c r="N301" s="274" t="s">
        <v>40</v>
      </c>
      <c r="O301" s="275"/>
      <c r="P301" s="276">
        <f>O301*H301</f>
        <v>0</v>
      </c>
      <c r="Q301" s="276">
        <v>0</v>
      </c>
      <c r="R301" s="276">
        <f>Q301*H301</f>
        <v>0</v>
      </c>
      <c r="S301" s="276">
        <v>0</v>
      </c>
      <c r="T301" s="277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462</v>
      </c>
      <c r="AT301" s="227" t="s">
        <v>123</v>
      </c>
      <c r="AU301" s="227" t="s">
        <v>83</v>
      </c>
      <c r="AY301" s="17" t="s">
        <v>120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83</v>
      </c>
      <c r="BK301" s="228">
        <f>ROUND(I301*H301,2)</f>
        <v>0</v>
      </c>
      <c r="BL301" s="17" t="s">
        <v>462</v>
      </c>
      <c r="BM301" s="227" t="s">
        <v>463</v>
      </c>
    </row>
    <row r="302" s="2" customFormat="1" ht="6.96" customHeight="1">
      <c r="A302" s="38"/>
      <c r="B302" s="66"/>
      <c r="C302" s="67"/>
      <c r="D302" s="67"/>
      <c r="E302" s="67"/>
      <c r="F302" s="67"/>
      <c r="G302" s="67"/>
      <c r="H302" s="67"/>
      <c r="I302" s="67"/>
      <c r="J302" s="67"/>
      <c r="K302" s="67"/>
      <c r="L302" s="44"/>
      <c r="M302" s="38"/>
      <c r="O302" s="38"/>
      <c r="P302" s="38"/>
      <c r="Q302" s="38"/>
      <c r="R302" s="38"/>
      <c r="S302" s="38"/>
      <c r="T302" s="38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</row>
  </sheetData>
  <sheetProtection sheet="1" autoFilter="0" formatColumns="0" formatRows="0" objects="1" scenarios="1" spinCount="100000" saltValue="eqMDZVaHQY9KLQ6ZI0iw+Xf2xw4f76/C1o0QDaDc5/sO2lEtbNjB2F388/+1xQGSkcw/vgY2+B+nF/RI0eYsnA==" hashValue="RPCaMShIHYsiWFG5EVhqbeCjiUjK19XeWu3+WWHqGZKnDPWOVRyPZhQPh3rRg3GOgtAN70hG69NXz428x6qs7A==" algorithmName="SHA-512" password="CC35"/>
  <autoFilter ref="C126:K301"/>
  <mergeCells count="9">
    <mergeCell ref="E7:H7"/>
    <mergeCell ref="E9:H9"/>
    <mergeCell ref="E18:H18"/>
    <mergeCell ref="E27:H27"/>
    <mergeCell ref="E85:H85"/>
    <mergeCell ref="E87:H87"/>
    <mergeCell ref="E117:H117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HP-PC\HP</dc:creator>
  <cp:lastModifiedBy>HP-PC\HP</cp:lastModifiedBy>
  <dcterms:created xsi:type="dcterms:W3CDTF">2022-06-30T13:19:53Z</dcterms:created>
  <dcterms:modified xsi:type="dcterms:W3CDTF">2022-06-30T13:19:56Z</dcterms:modified>
</cp:coreProperties>
</file>