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01 - Výměna střešní kry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'SO01 - Výměna střešní kry...'!$C$132:$K$344</definedName>
    <definedName name="_xlnm.Print_Area" localSheetId="1">'SO01 - Výměna střešní kry...'!$C$82:$J$114,'SO01 - Výměna střešní kry...'!$C$120:$J$344</definedName>
    <definedName name="_xlnm.Print_Titles" localSheetId="1">'SO01 - Výměna střešní kry...'!$132:$132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44"/>
  <c r="BH344"/>
  <c r="BG344"/>
  <c r="BE344"/>
  <c r="T344"/>
  <c r="T343"/>
  <c r="R344"/>
  <c r="R343"/>
  <c r="P344"/>
  <c r="P343"/>
  <c r="BI342"/>
  <c r="BH342"/>
  <c r="BG342"/>
  <c r="BE342"/>
  <c r="T342"/>
  <c r="T341"/>
  <c r="T340"/>
  <c r="R342"/>
  <c r="R341"/>
  <c r="R340"/>
  <c r="P342"/>
  <c r="P341"/>
  <c r="P340"/>
  <c r="BI336"/>
  <c r="BH336"/>
  <c r="BG336"/>
  <c r="BE336"/>
  <c r="T336"/>
  <c r="T335"/>
  <c r="R336"/>
  <c r="R335"/>
  <c r="P336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0"/>
  <c r="BH330"/>
  <c r="BG330"/>
  <c r="BE330"/>
  <c r="T330"/>
  <c r="R330"/>
  <c r="P330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4"/>
  <c r="BH324"/>
  <c r="BG324"/>
  <c r="BE324"/>
  <c r="T324"/>
  <c r="R324"/>
  <c r="P324"/>
  <c r="BI322"/>
  <c r="BH322"/>
  <c r="BG322"/>
  <c r="BE322"/>
  <c r="T322"/>
  <c r="R322"/>
  <c r="P322"/>
  <c r="BI321"/>
  <c r="BH321"/>
  <c r="BG321"/>
  <c r="BE321"/>
  <c r="T321"/>
  <c r="R321"/>
  <c r="P321"/>
  <c r="BI319"/>
  <c r="BH319"/>
  <c r="BG319"/>
  <c r="BE319"/>
  <c r="T319"/>
  <c r="R319"/>
  <c r="P319"/>
  <c r="BI318"/>
  <c r="BH318"/>
  <c r="BG318"/>
  <c r="BE318"/>
  <c r="T318"/>
  <c r="R318"/>
  <c r="P318"/>
  <c r="BI316"/>
  <c r="BH316"/>
  <c r="BG316"/>
  <c r="BE316"/>
  <c r="T316"/>
  <c r="R316"/>
  <c r="P316"/>
  <c r="BI314"/>
  <c r="BH314"/>
  <c r="BG314"/>
  <c r="BE314"/>
  <c r="T314"/>
  <c r="R314"/>
  <c r="P314"/>
  <c r="BI312"/>
  <c r="BH312"/>
  <c r="BG312"/>
  <c r="BE312"/>
  <c r="T312"/>
  <c r="R312"/>
  <c r="P312"/>
  <c r="BI311"/>
  <c r="BH311"/>
  <c r="BG311"/>
  <c r="BE311"/>
  <c r="T311"/>
  <c r="R311"/>
  <c r="P311"/>
  <c r="BI309"/>
  <c r="BH309"/>
  <c r="BG309"/>
  <c r="BE309"/>
  <c r="T309"/>
  <c r="R309"/>
  <c r="P309"/>
  <c r="BI308"/>
  <c r="BH308"/>
  <c r="BG308"/>
  <c r="BE308"/>
  <c r="T308"/>
  <c r="R308"/>
  <c r="P308"/>
  <c r="BI306"/>
  <c r="BH306"/>
  <c r="BG306"/>
  <c r="BE306"/>
  <c r="T306"/>
  <c r="R306"/>
  <c r="P306"/>
  <c r="BI304"/>
  <c r="BH304"/>
  <c r="BG304"/>
  <c r="BE304"/>
  <c r="T304"/>
  <c r="R304"/>
  <c r="P304"/>
  <c r="BI303"/>
  <c r="BH303"/>
  <c r="BG303"/>
  <c r="BE303"/>
  <c r="T303"/>
  <c r="R303"/>
  <c r="P303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89"/>
  <c r="BH289"/>
  <c r="BG289"/>
  <c r="BE289"/>
  <c r="T289"/>
  <c r="R289"/>
  <c r="P289"/>
  <c r="BI288"/>
  <c r="BH288"/>
  <c r="BG288"/>
  <c r="BE288"/>
  <c r="T288"/>
  <c r="R288"/>
  <c r="P288"/>
  <c r="BI285"/>
  <c r="BH285"/>
  <c r="BG285"/>
  <c r="BE285"/>
  <c r="T285"/>
  <c r="R285"/>
  <c r="P285"/>
  <c r="BI284"/>
  <c r="BH284"/>
  <c r="BG284"/>
  <c r="BE284"/>
  <c r="T284"/>
  <c r="R284"/>
  <c r="P284"/>
  <c r="BI282"/>
  <c r="BH282"/>
  <c r="BG282"/>
  <c r="BE282"/>
  <c r="T282"/>
  <c r="R282"/>
  <c r="P282"/>
  <c r="BI281"/>
  <c r="BH281"/>
  <c r="BG281"/>
  <c r="BE281"/>
  <c r="T281"/>
  <c r="R281"/>
  <c r="P281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2"/>
  <c r="BH272"/>
  <c r="BG272"/>
  <c r="BE272"/>
  <c r="T272"/>
  <c r="R272"/>
  <c r="P272"/>
  <c r="BI270"/>
  <c r="BH270"/>
  <c r="BG270"/>
  <c r="BE270"/>
  <c r="T270"/>
  <c r="R270"/>
  <c r="P270"/>
  <c r="BI269"/>
  <c r="BH269"/>
  <c r="BG269"/>
  <c r="BE269"/>
  <c r="T269"/>
  <c r="R269"/>
  <c r="P269"/>
  <c r="BI267"/>
  <c r="BH267"/>
  <c r="BG267"/>
  <c r="BE267"/>
  <c r="T267"/>
  <c r="R267"/>
  <c r="P267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9"/>
  <c r="BH259"/>
  <c r="BG259"/>
  <c r="BE259"/>
  <c r="T259"/>
  <c r="R259"/>
  <c r="P259"/>
  <c r="BI254"/>
  <c r="BH254"/>
  <c r="BG254"/>
  <c r="BE254"/>
  <c r="T254"/>
  <c r="R254"/>
  <c r="P254"/>
  <c r="BI252"/>
  <c r="BH252"/>
  <c r="BG252"/>
  <c r="BE252"/>
  <c r="T252"/>
  <c r="R252"/>
  <c r="P252"/>
  <c r="BI251"/>
  <c r="BH251"/>
  <c r="BG251"/>
  <c r="BE251"/>
  <c r="T251"/>
  <c r="R251"/>
  <c r="P251"/>
  <c r="BI248"/>
  <c r="BH248"/>
  <c r="BG248"/>
  <c r="BE248"/>
  <c r="T248"/>
  <c r="R248"/>
  <c r="P248"/>
  <c r="BI245"/>
  <c r="BH245"/>
  <c r="BG245"/>
  <c r="BE245"/>
  <c r="T245"/>
  <c r="R245"/>
  <c r="P245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0"/>
  <c r="BH210"/>
  <c r="BG210"/>
  <c r="BE210"/>
  <c r="T210"/>
  <c r="R210"/>
  <c r="P210"/>
  <c r="BI207"/>
  <c r="BH207"/>
  <c r="BG207"/>
  <c r="BE207"/>
  <c r="T207"/>
  <c r="T206"/>
  <c r="R207"/>
  <c r="R206"/>
  <c r="P207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1"/>
  <c r="BH201"/>
  <c r="BG201"/>
  <c r="BE201"/>
  <c r="T201"/>
  <c r="R201"/>
  <c r="P201"/>
  <c r="BI200"/>
  <c r="BH200"/>
  <c r="BG200"/>
  <c r="BE200"/>
  <c r="T200"/>
  <c r="R200"/>
  <c r="P200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2"/>
  <c r="BH192"/>
  <c r="BG192"/>
  <c r="BE192"/>
  <c r="T192"/>
  <c r="R192"/>
  <c r="P192"/>
  <c r="BI191"/>
  <c r="BH191"/>
  <c r="BG191"/>
  <c r="BE191"/>
  <c r="T191"/>
  <c r="R191"/>
  <c r="P191"/>
  <c r="BI187"/>
  <c r="BH187"/>
  <c r="BG187"/>
  <c r="BE187"/>
  <c r="T187"/>
  <c r="R187"/>
  <c r="P187"/>
  <c r="BI183"/>
  <c r="BH183"/>
  <c r="BG183"/>
  <c r="BE183"/>
  <c r="T183"/>
  <c r="R183"/>
  <c r="P183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48"/>
  <c r="BH148"/>
  <c r="BG148"/>
  <c r="BE148"/>
  <c r="T148"/>
  <c r="R148"/>
  <c r="P148"/>
  <c r="BI144"/>
  <c r="BH144"/>
  <c r="BG144"/>
  <c r="BE144"/>
  <c r="T144"/>
  <c r="R144"/>
  <c r="P144"/>
  <c r="BI140"/>
  <c r="BH140"/>
  <c r="BG140"/>
  <c r="BE140"/>
  <c r="T140"/>
  <c r="R140"/>
  <c r="P140"/>
  <c r="BI136"/>
  <c r="BH136"/>
  <c r="BG136"/>
  <c r="BE136"/>
  <c r="T136"/>
  <c r="R136"/>
  <c r="P136"/>
  <c r="F129"/>
  <c r="F127"/>
  <c r="E125"/>
  <c r="F91"/>
  <c r="F89"/>
  <c r="E87"/>
  <c r="J24"/>
  <c r="E24"/>
  <c r="J92"/>
  <c r="J23"/>
  <c r="J21"/>
  <c r="E21"/>
  <c r="J91"/>
  <c r="J20"/>
  <c r="J18"/>
  <c r="E18"/>
  <c r="F130"/>
  <c r="J17"/>
  <c r="J12"/>
  <c r="J127"/>
  <c r="E7"/>
  <c r="E123"/>
  <c i="1" r="L90"/>
  <c r="AM90"/>
  <c r="AM89"/>
  <c r="L89"/>
  <c r="AM87"/>
  <c r="L87"/>
  <c r="L85"/>
  <c r="L84"/>
  <c i="2" r="BK334"/>
  <c r="BK330"/>
  <c r="J327"/>
  <c r="J322"/>
  <c r="J319"/>
  <c r="J316"/>
  <c r="J344"/>
  <c r="J342"/>
  <c r="BK336"/>
  <c r="BK333"/>
  <c r="J330"/>
  <c r="BK328"/>
  <c r="J326"/>
  <c r="BK322"/>
  <c r="BK319"/>
  <c r="BK316"/>
  <c r="J314"/>
  <c r="BK312"/>
  <c r="J311"/>
  <c r="J308"/>
  <c r="BK304"/>
  <c r="BK303"/>
  <c r="BK299"/>
  <c r="J297"/>
  <c r="BK295"/>
  <c r="J289"/>
  <c r="BK285"/>
  <c r="BK282"/>
  <c r="J278"/>
  <c r="J276"/>
  <c r="J275"/>
  <c r="BK270"/>
  <c r="BK267"/>
  <c r="J262"/>
  <c r="J259"/>
  <c r="BK248"/>
  <c r="J245"/>
  <c r="BK240"/>
  <c r="J236"/>
  <c r="BK232"/>
  <c r="J227"/>
  <c r="BK226"/>
  <c r="BK223"/>
  <c r="BK221"/>
  <c r="BK219"/>
  <c r="J217"/>
  <c r="BK215"/>
  <c r="J212"/>
  <c r="BK210"/>
  <c r="J205"/>
  <c r="BK203"/>
  <c r="BK200"/>
  <c r="BK197"/>
  <c r="BK194"/>
  <c r="BK192"/>
  <c r="BK187"/>
  <c r="BK177"/>
  <c r="J173"/>
  <c r="J171"/>
  <c r="BK167"/>
  <c r="BK161"/>
  <c r="BK159"/>
  <c r="BK156"/>
  <c r="J154"/>
  <c r="J148"/>
  <c r="BK136"/>
  <c r="BK311"/>
  <c r="BK308"/>
  <c r="BK306"/>
  <c r="BK301"/>
  <c r="J299"/>
  <c r="BK296"/>
  <c r="J294"/>
  <c r="J285"/>
  <c r="J282"/>
  <c r="J281"/>
  <c r="J279"/>
  <c r="J277"/>
  <c r="BK275"/>
  <c r="BK269"/>
  <c r="J264"/>
  <c r="BK260"/>
  <c r="BK259"/>
  <c r="BK252"/>
  <c r="BK251"/>
  <c r="BK245"/>
  <c r="J238"/>
  <c r="BK234"/>
  <c r="J230"/>
  <c r="J229"/>
  <c r="BK227"/>
  <c r="BK224"/>
  <c r="J221"/>
  <c r="J220"/>
  <c r="BK217"/>
  <c r="J215"/>
  <c r="BK213"/>
  <c r="BK212"/>
  <c r="J207"/>
  <c r="BK204"/>
  <c r="J201"/>
  <c r="J197"/>
  <c r="BK195"/>
  <c r="J192"/>
  <c r="BK191"/>
  <c r="BK183"/>
  <c r="J178"/>
  <c r="BK173"/>
  <c r="J167"/>
  <c r="BK163"/>
  <c r="J161"/>
  <c r="BK157"/>
  <c r="J155"/>
  <c r="J152"/>
  <c r="BK140"/>
  <c r="J136"/>
  <c r="J336"/>
  <c r="J332"/>
  <c r="J328"/>
  <c r="BK326"/>
  <c r="J321"/>
  <c r="BK318"/>
  <c r="BK344"/>
  <c r="BK342"/>
  <c r="J334"/>
  <c r="J333"/>
  <c r="BK332"/>
  <c r="BK327"/>
  <c r="BK324"/>
  <c r="J324"/>
  <c r="BK321"/>
  <c r="J318"/>
  <c r="BK314"/>
  <c r="J312"/>
  <c r="J309"/>
  <c r="J306"/>
  <c r="J304"/>
  <c r="J301"/>
  <c r="J300"/>
  <c r="J296"/>
  <c r="BK294"/>
  <c r="BK288"/>
  <c r="J284"/>
  <c r="BK281"/>
  <c r="BK279"/>
  <c r="BK277"/>
  <c r="J272"/>
  <c r="J269"/>
  <c r="BK264"/>
  <c r="J260"/>
  <c r="J254"/>
  <c r="J251"/>
  <c r="J242"/>
  <c r="BK238"/>
  <c r="J234"/>
  <c r="BK230"/>
  <c r="BK229"/>
  <c r="J224"/>
  <c r="J223"/>
  <c r="BK220"/>
  <c r="BK218"/>
  <c r="J216"/>
  <c r="BK214"/>
  <c r="J213"/>
  <c r="BK207"/>
  <c r="J204"/>
  <c r="BK201"/>
  <c r="BK198"/>
  <c r="J196"/>
  <c r="J195"/>
  <c r="J191"/>
  <c r="BK178"/>
  <c r="BK175"/>
  <c r="BK171"/>
  <c r="BK169"/>
  <c r="BK165"/>
  <c r="J163"/>
  <c r="J157"/>
  <c r="BK155"/>
  <c r="BK152"/>
  <c r="J144"/>
  <c i="1" r="AS94"/>
  <c i="2" r="BK309"/>
  <c r="J303"/>
  <c r="BK300"/>
  <c r="BK297"/>
  <c r="J295"/>
  <c r="BK289"/>
  <c r="J288"/>
  <c r="BK284"/>
  <c r="BK278"/>
  <c r="BK276"/>
  <c r="BK272"/>
  <c r="J270"/>
  <c r="J267"/>
  <c r="BK262"/>
  <c r="BK254"/>
  <c r="J252"/>
  <c r="J248"/>
  <c r="BK242"/>
  <c r="J240"/>
  <c r="BK236"/>
  <c r="J232"/>
  <c r="BK228"/>
  <c r="J228"/>
  <c r="J226"/>
  <c r="J219"/>
  <c r="J218"/>
  <c r="BK216"/>
  <c r="J214"/>
  <c r="J210"/>
  <c r="BK205"/>
  <c r="J203"/>
  <c r="J200"/>
  <c r="J198"/>
  <c r="BK196"/>
  <c r="J194"/>
  <c r="J187"/>
  <c r="J183"/>
  <c r="J177"/>
  <c r="J175"/>
  <c r="J169"/>
  <c r="J165"/>
  <c r="J159"/>
  <c r="J156"/>
  <c r="BK154"/>
  <c r="BK148"/>
  <c r="BK144"/>
  <c r="J140"/>
  <c l="1" r="BK135"/>
  <c r="R135"/>
  <c r="BK153"/>
  <c r="J153"/>
  <c r="J99"/>
  <c r="R153"/>
  <c r="BK158"/>
  <c r="J158"/>
  <c r="J100"/>
  <c r="R158"/>
  <c r="BK193"/>
  <c r="J193"/>
  <c r="J101"/>
  <c r="R193"/>
  <c r="P209"/>
  <c r="T209"/>
  <c r="BK225"/>
  <c r="J225"/>
  <c r="J106"/>
  <c r="R225"/>
  <c r="BK253"/>
  <c r="J253"/>
  <c r="J107"/>
  <c r="T253"/>
  <c r="P305"/>
  <c r="T305"/>
  <c r="R329"/>
  <c r="P135"/>
  <c r="T135"/>
  <c r="P153"/>
  <c r="T153"/>
  <c r="P158"/>
  <c r="T158"/>
  <c r="P193"/>
  <c r="T193"/>
  <c r="BK209"/>
  <c r="J209"/>
  <c r="J104"/>
  <c r="R209"/>
  <c r="BK222"/>
  <c r="J222"/>
  <c r="J105"/>
  <c r="P222"/>
  <c r="R222"/>
  <c r="T222"/>
  <c r="P225"/>
  <c r="T225"/>
  <c r="P253"/>
  <c r="R253"/>
  <c r="BK305"/>
  <c r="J305"/>
  <c r="J108"/>
  <c r="R305"/>
  <c r="BK329"/>
  <c r="J329"/>
  <c r="J109"/>
  <c r="P329"/>
  <c r="T329"/>
  <c r="BK206"/>
  <c r="J206"/>
  <c r="J102"/>
  <c r="BK335"/>
  <c r="J335"/>
  <c r="J110"/>
  <c r="BK341"/>
  <c r="J341"/>
  <c r="J112"/>
  <c r="BK343"/>
  <c r="J343"/>
  <c r="J113"/>
  <c r="E85"/>
  <c r="J89"/>
  <c r="F92"/>
  <c r="J129"/>
  <c r="J130"/>
  <c r="BF136"/>
  <c r="BF148"/>
  <c r="BF152"/>
  <c r="BF154"/>
  <c r="BF155"/>
  <c r="BF159"/>
  <c r="BF161"/>
  <c r="BF163"/>
  <c r="BF167"/>
  <c r="BF173"/>
  <c r="BF175"/>
  <c r="BF177"/>
  <c r="BF183"/>
  <c r="BF196"/>
  <c r="BF197"/>
  <c r="BF198"/>
  <c r="BF201"/>
  <c r="BF213"/>
  <c r="BF214"/>
  <c r="BF215"/>
  <c r="BF217"/>
  <c r="BF218"/>
  <c r="BF219"/>
  <c r="BF220"/>
  <c r="BF224"/>
  <c r="BF228"/>
  <c r="BF229"/>
  <c r="BF236"/>
  <c r="BF238"/>
  <c r="BF245"/>
  <c r="BF252"/>
  <c r="BF262"/>
  <c r="BF264"/>
  <c r="BF269"/>
  <c r="BF276"/>
  <c r="BF278"/>
  <c r="BF279"/>
  <c r="BF281"/>
  <c r="BF284"/>
  <c r="BF285"/>
  <c r="BF289"/>
  <c r="BF294"/>
  <c r="BF297"/>
  <c r="BF301"/>
  <c r="BF306"/>
  <c r="BF308"/>
  <c r="BF309"/>
  <c r="BF140"/>
  <c r="BF144"/>
  <c r="BF156"/>
  <c r="BF157"/>
  <c r="BF165"/>
  <c r="BF169"/>
  <c r="BF171"/>
  <c r="BF178"/>
  <c r="BF187"/>
  <c r="BF191"/>
  <c r="BF192"/>
  <c r="BF194"/>
  <c r="BF195"/>
  <c r="BF200"/>
  <c r="BF203"/>
  <c r="BF204"/>
  <c r="BF205"/>
  <c r="BF207"/>
  <c r="BF210"/>
  <c r="BF212"/>
  <c r="BF216"/>
  <c r="BF221"/>
  <c r="BF223"/>
  <c r="BF226"/>
  <c r="BF227"/>
  <c r="BF230"/>
  <c r="BF232"/>
  <c r="BF234"/>
  <c r="BF240"/>
  <c r="BF242"/>
  <c r="BF248"/>
  <c r="BF251"/>
  <c r="BF254"/>
  <c r="BF259"/>
  <c r="BF260"/>
  <c r="BF267"/>
  <c r="BF270"/>
  <c r="BF272"/>
  <c r="BF275"/>
  <c r="BF277"/>
  <c r="BF282"/>
  <c r="BF288"/>
  <c r="BF295"/>
  <c r="BF296"/>
  <c r="BF299"/>
  <c r="BF300"/>
  <c r="BF303"/>
  <c r="BF304"/>
  <c r="BF311"/>
  <c r="BF312"/>
  <c r="BF316"/>
  <c r="BF322"/>
  <c r="BF324"/>
  <c r="BF328"/>
  <c r="BF333"/>
  <c r="BF336"/>
  <c r="BF342"/>
  <c r="BF344"/>
  <c r="BF314"/>
  <c r="BF318"/>
  <c r="BF319"/>
  <c r="BF321"/>
  <c r="BF326"/>
  <c r="BF327"/>
  <c r="BF330"/>
  <c r="BF332"/>
  <c r="BF334"/>
  <c r="J33"/>
  <c i="1" r="AV95"/>
  <c i="2" r="F36"/>
  <c i="1" r="BC95"/>
  <c r="BC94"/>
  <c r="W32"/>
  <c i="2" r="F35"/>
  <c i="1" r="BB95"/>
  <c r="BB94"/>
  <c r="AX94"/>
  <c i="2" r="F33"/>
  <c i="1" r="AZ95"/>
  <c r="AZ94"/>
  <c r="W29"/>
  <c i="2" r="F37"/>
  <c i="1" r="BD95"/>
  <c r="BD94"/>
  <c r="W33"/>
  <c i="2" l="1" r="P134"/>
  <c r="P208"/>
  <c r="R208"/>
  <c r="T134"/>
  <c r="T208"/>
  <c r="R134"/>
  <c r="R133"/>
  <c r="BK134"/>
  <c r="J134"/>
  <c r="J97"/>
  <c r="J135"/>
  <c r="J98"/>
  <c r="BK208"/>
  <c r="J208"/>
  <c r="J103"/>
  <c r="BK340"/>
  <c r="J340"/>
  <c r="J111"/>
  <c i="1" r="AV94"/>
  <c r="AK29"/>
  <c r="W31"/>
  <c i="2" r="F34"/>
  <c i="1" r="BA95"/>
  <c r="BA94"/>
  <c r="W30"/>
  <c r="AY94"/>
  <c i="2" r="J34"/>
  <c i="1" r="AW95"/>
  <c r="AT95"/>
  <c i="2" l="1" r="T133"/>
  <c r="P133"/>
  <c i="1" r="AU95"/>
  <c i="2" r="BK133"/>
  <c r="J133"/>
  <c r="J96"/>
  <c i="1" r="AU94"/>
  <c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<sst xmlns="http://schemas.openxmlformats.org/spreadsheetml/2006/main">
  <si>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</si>
  <si>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</si>
  <si>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</si>
  <si>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</si>
  <si>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</si>
  <si>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{ad5865d2-f29d-40f9-9074-35a4d8012af3}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</si>
  <si>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</si>
  <si>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</si>
  <si>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</si>
  <si>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</si>
  <si>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</si>
  <si>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</si>
  <si>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</si>
  <si>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</si>
  <si>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291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</si>
  <si>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</si>
  <si>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</si>
  <si>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střechy Jateční 363, Bělá pod Bezdězem</t>
  </si>
  <si>
    <t>KSO:</t>
  </si>
  <si>
    <t>CC-CZ:</t>
  </si>
  <si>
    <t>Místo:</t>
  </si>
  <si>
    <t>Jateční 363, Bělá pod Bezdězem</t>
  </si>
  <si>
    <t>Datum:</t>
  </si>
  <si>
    <t>28. 3. 2022</t>
  </si>
  <si>
    <t>Zadavatel:</t>
  </si>
  <si>
    <t>IČ:</t>
  </si>
  <si>
    <t>Město Bělá pod Bezdězem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</si>
  <si>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</si>
  <si>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</si>
  <si>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</si>
  <si>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</si>
  <si>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</si>
  <si>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</si>
  <si>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</si>
  <si>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</si>
  <si>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</si>
  <si>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</si>
  <si>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</si>
  <si>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</si>
  <si>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</si>
  <si>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</si>
  <si>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</si>
  <si>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</si>
  <si>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</si>
  <si>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</si>
  <si>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</si>
  <si>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</si>
  <si>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</si>
  <si>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</si>
  <si>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</si>
  <si>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</si>
  <si>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</si>
  <si>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</si>
  <si>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</si>
  <si>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</si>
  <si>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</si>
  <si>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</si>
  <si>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</si>
  <si>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</si>
  <si>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</si>
  <si>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</si>
  <si>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</si>
  <si>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</si>
  <si>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</si>
  <si>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</si>
  <si>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</si>
  <si>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</si>
  <si>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</si>
  <si>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</si>
  <si>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</si>
  <si>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</si>
  <si>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</si>
  <si>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</si>
  <si>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</si>
  <si>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</si>
  <si>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</si>
  <si>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</si>
  <si>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</si>
  <si>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</si>
  <si>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</si>
  <si>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</si>
  <si>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Výměna střešní krytiny</t>
  </si>
  <si>
    <t>STA</t>
  </si>
  <si>
    <t>1</t>
  </si>
  <si>
    <t>{a78a3940-5229-4997-acaa-d62fa6b0f388}</t>
  </si>
  <si>
    <t>KRYCÍ LIST SOUPISU PRACÍ</t>
  </si>
  <si>
    <t>Objekt:</t>
  </si>
  <si>
    <t>SO01 - Výměna střešní krytiny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</si>
  <si>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</si>
  <si>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</si>
  <si>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</si>
  <si>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</si>
  <si>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</si>
  <si>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</si>
  <si>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</si>
  <si>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</si>
  <si>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</si>
  <si>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</si>
  <si>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</si>
  <si>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</si>
  <si>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</si>
  <si>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</si>
  <si>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</si>
  <si>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</si>
  <si>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</si>
  <si>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</si>
  <si>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</si>
  <si>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>M - Práce a dodávky M</t>
  </si>
  <si>
    <t xml:space="preserve">    21-M - Elektromontáže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</si>
  <si>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</si>
  <si>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</si>
  <si>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</si>
  <si>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</si>
  <si>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</si>
  <si>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</si>
  <si>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</si>
  <si>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</si>
  <si>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</si>
  <si>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</si>
  <si>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</si>
  <si>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</si>
  <si>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</si>
  <si>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</si>
  <si>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</si>
  <si>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</si>
  <si>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</si>
  <si>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</si>
  <si>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</si>
  <si>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</si>
  <si>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314232115</t>
  </si>
  <si>
    <t>Obezdívka komínů nad střechou z cihel lícových děrovaných dl 290 mm na MVC včetně spárování</t>
  </si>
  <si>
    <t>m3</t>
  </si>
  <si>
    <t>4</t>
  </si>
  <si>
    <t>2</t>
  </si>
  <si>
    <t>1463060664</t>
  </si>
  <si>
    <t>VV</t>
  </si>
  <si>
    <t>1,3*0,45*1,5</t>
  </si>
  <si>
    <t>0,9*0,45*1,5</t>
  </si>
  <si>
    <t>Součet</t>
  </si>
  <si>
    <t>314232191-R</t>
  </si>
  <si>
    <t>Založení zdiva z lícových cihel na stávající zdivo komínu</t>
  </si>
  <si>
    <t>m2</t>
  </si>
  <si>
    <t>-1576537777</t>
  </si>
  <si>
    <t>1,3*0,45</t>
  </si>
  <si>
    <t>0,9*0,45</t>
  </si>
  <si>
    <t>316381191-R</t>
  </si>
  <si>
    <t>Komínové krycí desky se spádem k okraji s výztuží ocel.tl do 100 mm betonovanou na místě s přesahy do 70 mm s okapnicí</t>
  </si>
  <si>
    <t>-369204870</t>
  </si>
  <si>
    <t>1,44*0,59</t>
  </si>
  <si>
    <t>1,04*0,59</t>
  </si>
  <si>
    <t>317351191-R</t>
  </si>
  <si>
    <t>Zřízení pohledového bednění komínové krycí desky</t>
  </si>
  <si>
    <t>m</t>
  </si>
  <si>
    <t>1492878636</t>
  </si>
  <si>
    <t>(1,44+0,59)*2</t>
  </si>
  <si>
    <t>(1,04+0,59)*2</t>
  </si>
  <si>
    <t>5</t>
  </si>
  <si>
    <t>317351192-R</t>
  </si>
  <si>
    <t xml:space="preserve">Odstranění bednění komínové krycí desky </t>
  </si>
  <si>
    <t>-1161996634</t>
  </si>
  <si>
    <t>6</t>
  </si>
  <si>
    <t>Úpravy povrchů, podlahy a osazování výplní</t>
  </si>
  <si>
    <t>619991002-R</t>
  </si>
  <si>
    <t>Zakrytí podlah fólií nebo geotextilií pro ochranu tepelné izolace v půdním prostoru</t>
  </si>
  <si>
    <t>249402494</t>
  </si>
  <si>
    <t>7</t>
  </si>
  <si>
    <t>621525210-R</t>
  </si>
  <si>
    <t>Oprava omítky vnější včetně povrchové úpravy podstřešní římsy poškozené při demontáži střešní krytiny</t>
  </si>
  <si>
    <t>1319390419</t>
  </si>
  <si>
    <t>8</t>
  </si>
  <si>
    <t>621525211-R</t>
  </si>
  <si>
    <t>Oprava omítky vnější včetně povrchové úpravy stříšky poškozené při výměně střešní krytiny</t>
  </si>
  <si>
    <t>soub</t>
  </si>
  <si>
    <t>-1970653155</t>
  </si>
  <si>
    <t>9</t>
  </si>
  <si>
    <t>629991001</t>
  </si>
  <si>
    <t>Zakrytí podélných ploch fólií volně položenou</t>
  </si>
  <si>
    <t>765405809</t>
  </si>
  <si>
    <t>Ostatní konstrukce a práce, bourání</t>
  </si>
  <si>
    <t>10</t>
  </si>
  <si>
    <t>941211111</t>
  </si>
  <si>
    <t>Montáž lešení řadového rámového lehkého zatížení do 200 kg/m2 š přes 0,6 do 0,9 m v do 10 m</t>
  </si>
  <si>
    <t>-232522990</t>
  </si>
  <si>
    <t>(13+20)*2*9</t>
  </si>
  <si>
    <t>11</t>
  </si>
  <si>
    <t>941211211</t>
  </si>
  <si>
    <t>Příplatek k lešení řadovému rámovému lehkému š 0,9 m v přes 10 do 25 m za první a ZKD den použití</t>
  </si>
  <si>
    <t>2007892616</t>
  </si>
  <si>
    <t>594,000*45</t>
  </si>
  <si>
    <t>12</t>
  </si>
  <si>
    <t>941311811</t>
  </si>
  <si>
    <t>Demontáž lešení řadového modulového lehkého zatížení do 200 kg/m2 š přes 0,6 do 0,9 m v do 10 m</t>
  </si>
  <si>
    <t>-318801672</t>
  </si>
  <si>
    <t>594</t>
  </si>
  <si>
    <t>13</t>
  </si>
  <si>
    <t>944121111</t>
  </si>
  <si>
    <t>Montáž ochranného zábradlí dílcového na vnějších stranách objektů odkloněného od svislice do 15°</t>
  </si>
  <si>
    <t>-1791023310</t>
  </si>
  <si>
    <t>(13+20)*2</t>
  </si>
  <si>
    <t>14</t>
  </si>
  <si>
    <t>944121211</t>
  </si>
  <si>
    <t>Příplatek k ochrannému zábradlí dílcovému na vnějších stranách objektů za první a ZKD den použití</t>
  </si>
  <si>
    <t>-1538604140</t>
  </si>
  <si>
    <t>66,000*45</t>
  </si>
  <si>
    <t>944121811</t>
  </si>
  <si>
    <t>Demontáž ochranného zábradlí dílcového na vnějších stranách objektů odkloněného od svislice do 15°</t>
  </si>
  <si>
    <t>-383319199</t>
  </si>
  <si>
    <t>66</t>
  </si>
  <si>
    <t>16</t>
  </si>
  <si>
    <t>944711112</t>
  </si>
  <si>
    <t>Montáž záchytné stříšky š přes 1,5 do 2 m</t>
  </si>
  <si>
    <t>-1767651940</t>
  </si>
  <si>
    <t>2*3</t>
  </si>
  <si>
    <t>17</t>
  </si>
  <si>
    <t>944711212</t>
  </si>
  <si>
    <t>Příplatek k záchytné stříšce š do 2 m za první a ZKD den použití</t>
  </si>
  <si>
    <t>2052680303</t>
  </si>
  <si>
    <t>6,000*45</t>
  </si>
  <si>
    <t>18</t>
  </si>
  <si>
    <t>944711812</t>
  </si>
  <si>
    <t>Demontáž záchytné stříšky š přes 1,5 do 2 m</t>
  </si>
  <si>
    <t>1853653003</t>
  </si>
  <si>
    <t>19</t>
  </si>
  <si>
    <t>944711891-R</t>
  </si>
  <si>
    <t>Zakrytí folií, geotextilií a pomocná podkladní konstrukce z OSB desek v místě montáže lešení na přilehlých střechách</t>
  </si>
  <si>
    <t>2138864729</t>
  </si>
  <si>
    <t>20</t>
  </si>
  <si>
    <t>949101112</t>
  </si>
  <si>
    <t>Lešení pomocné pro objekty pozemních staveb s lešeňovou podlahou v přes 1,9 do 3,5 m zatížení do 150 kg/m2</t>
  </si>
  <si>
    <t>-760572059</t>
  </si>
  <si>
    <t>oprava komínů</t>
  </si>
  <si>
    <t>(2,5+1)*2</t>
  </si>
  <si>
    <t>(2+1)*2</t>
  </si>
  <si>
    <t>962032641</t>
  </si>
  <si>
    <t>Bourání zdiva komínového nad střechou z cihel na MC</t>
  </si>
  <si>
    <t>-1536281513</t>
  </si>
  <si>
    <t>22</t>
  </si>
  <si>
    <t>976042291-R</t>
  </si>
  <si>
    <t>Vybourání krycích desek komínových betonových do tl.100mm</t>
  </si>
  <si>
    <t>309633937</t>
  </si>
  <si>
    <t>23</t>
  </si>
  <si>
    <t>976042296-R</t>
  </si>
  <si>
    <t>Zajištění potrubí při bourání a zdění komínového zdiva</t>
  </si>
  <si>
    <t>-1036744105</t>
  </si>
  <si>
    <t>24</t>
  </si>
  <si>
    <t>976042297-R</t>
  </si>
  <si>
    <t>Osazení stávajícího potrubí do komínového zdiva, doplnění objímek, manžet, lemování apod.</t>
  </si>
  <si>
    <t>-1518553281</t>
  </si>
  <si>
    <t>997</t>
  </si>
  <si>
    <t>Přesun sutě</t>
  </si>
  <si>
    <t>25</t>
  </si>
  <si>
    <t>952902492-R</t>
  </si>
  <si>
    <t>Čištění budov při provádění oprav a udržovacích prací</t>
  </si>
  <si>
    <t>660858194</t>
  </si>
  <si>
    <t>26</t>
  </si>
  <si>
    <t>952902493-R</t>
  </si>
  <si>
    <t>Poplatek za uložení na skládce odpady vzniklé při realizaci - obaly, prořezy apod</t>
  </si>
  <si>
    <t>t</t>
  </si>
  <si>
    <t>220195102</t>
  </si>
  <si>
    <t>27</t>
  </si>
  <si>
    <t>997013212</t>
  </si>
  <si>
    <t>Vnitrostaveništní doprava suti a vybouraných hmot pro budovy v přes 6 do 9 m ručně</t>
  </si>
  <si>
    <t>771598901</t>
  </si>
  <si>
    <t>28</t>
  </si>
  <si>
    <t>997013311</t>
  </si>
  <si>
    <t>Montáž a demontáž shozu suti v do 10 m</t>
  </si>
  <si>
    <t>-358256200</t>
  </si>
  <si>
    <t>29</t>
  </si>
  <si>
    <t>997013321</t>
  </si>
  <si>
    <t>Příplatek k shozu suti v do 10 m za první a ZKD den použití</t>
  </si>
  <si>
    <t>-217493600</t>
  </si>
  <si>
    <t>9,000*14</t>
  </si>
  <si>
    <t>30</t>
  </si>
  <si>
    <t>997013501</t>
  </si>
  <si>
    <t>Odvoz suti a vybouraných hmot na skládku nebo meziskládku do 1 km se složením</t>
  </si>
  <si>
    <t>-1817370189</t>
  </si>
  <si>
    <t>31</t>
  </si>
  <si>
    <t>997013509</t>
  </si>
  <si>
    <t>Příplatek k odvozu suti a vybouraných hmot na skládku ZKD 1 km přes 1 km</t>
  </si>
  <si>
    <t>1461909397</t>
  </si>
  <si>
    <t>15,929*70</t>
  </si>
  <si>
    <t>32</t>
  </si>
  <si>
    <t>997013607</t>
  </si>
  <si>
    <t>Poplatek za uložení na skládce (skládkovné) stavebního odpadu keramického kód odpadu 17 01 03</t>
  </si>
  <si>
    <t>1882973345</t>
  </si>
  <si>
    <t>33</t>
  </si>
  <si>
    <t>997013631</t>
  </si>
  <si>
    <t>Poplatek za uložení na skládce (skládkovné) stavebního odpadu směsného kód odpadu 17 09 04</t>
  </si>
  <si>
    <t>1850476226</t>
  </si>
  <si>
    <t>34</t>
  </si>
  <si>
    <t>997013811</t>
  </si>
  <si>
    <t>Poplatek za uložení na skládce (skládkovné) stavebního odpadu dřevěného kód odpadu 17 02 01</t>
  </si>
  <si>
    <t>-218989069</t>
  </si>
  <si>
    <t>998</t>
  </si>
  <si>
    <t>Přesun hmot</t>
  </si>
  <si>
    <t>35</t>
  </si>
  <si>
    <t>998017002</t>
  </si>
  <si>
    <t>Přesun hmot s omezením mechanizace pro budovy v přes 6 do 12 m</t>
  </si>
  <si>
    <t>1539002830</t>
  </si>
  <si>
    <t>PSV</t>
  </si>
  <si>
    <t>Práce a dodávky PSV</t>
  </si>
  <si>
    <t>721</t>
  </si>
  <si>
    <t>Zdravotechnika - vnitřní kanalizace</t>
  </si>
  <si>
    <t>36</t>
  </si>
  <si>
    <t>721171808</t>
  </si>
  <si>
    <t>Demontáž potrubí z PVC D přes 75 do 114</t>
  </si>
  <si>
    <t>-279907425</t>
  </si>
  <si>
    <t>4*0,5</t>
  </si>
  <si>
    <t>37</t>
  </si>
  <si>
    <t>721171891-R</t>
  </si>
  <si>
    <t>Demontáž kompletu komínku odvětrání</t>
  </si>
  <si>
    <t>kus</t>
  </si>
  <si>
    <t>-1456605032</t>
  </si>
  <si>
    <t>38</t>
  </si>
  <si>
    <t>721279153</t>
  </si>
  <si>
    <t>Montáž hlavice ventilační polypropylen PP DN 110 ostatní typ</t>
  </si>
  <si>
    <t>-497530333</t>
  </si>
  <si>
    <t>39</t>
  </si>
  <si>
    <t>M</t>
  </si>
  <si>
    <t>55350118</t>
  </si>
  <si>
    <t>komínek odvětrávací pro profilované krytiny D 110mm</t>
  </si>
  <si>
    <t>243935011</t>
  </si>
  <si>
    <t>40</t>
  </si>
  <si>
    <t>55350173</t>
  </si>
  <si>
    <t>přechodový prvek k odvětrávacímu komínku pro plechové krytiny plast</t>
  </si>
  <si>
    <t>556533467</t>
  </si>
  <si>
    <t>41</t>
  </si>
  <si>
    <t>55350172</t>
  </si>
  <si>
    <t>flexi přípojka pro odvětrávací komínek D 110mm</t>
  </si>
  <si>
    <t>-199549594</t>
  </si>
  <si>
    <t>42</t>
  </si>
  <si>
    <t>721279191-R</t>
  </si>
  <si>
    <t>Propojení stávajícího potrubí s flexi přípojkou pro odvětrávací komínek</t>
  </si>
  <si>
    <t>-2055671233</t>
  </si>
  <si>
    <t>43</t>
  </si>
  <si>
    <t>28619320</t>
  </si>
  <si>
    <t>trubka kanalizační PE-HD D 110mm</t>
  </si>
  <si>
    <t>-1133962076</t>
  </si>
  <si>
    <t>44</t>
  </si>
  <si>
    <t>721290822</t>
  </si>
  <si>
    <t>Přemístění vnitrostaveništní demontovaných hmot vnitřní kanalizace v objektech v přes 6 do 12 m</t>
  </si>
  <si>
    <t>-1230274909</t>
  </si>
  <si>
    <t>45</t>
  </si>
  <si>
    <t>998721102</t>
  </si>
  <si>
    <t>Přesun hmot tonážní pro vnitřní kanalizace v objektech v přes 6 do 12 m</t>
  </si>
  <si>
    <t>-68521490</t>
  </si>
  <si>
    <t>46</t>
  </si>
  <si>
    <t>998721181</t>
  </si>
  <si>
    <t>Příplatek k přesunu hmot tonážní 721 prováděný bez použití mechanizace</t>
  </si>
  <si>
    <t>-717252182</t>
  </si>
  <si>
    <t>742</t>
  </si>
  <si>
    <t>Elektroinstalace - slaboproud</t>
  </si>
  <si>
    <t>47</t>
  </si>
  <si>
    <t>742420091-R</t>
  </si>
  <si>
    <t>Demontáž a zpětná montáž antén s úpravou vedení</t>
  </si>
  <si>
    <t>-1070134771</t>
  </si>
  <si>
    <t>48</t>
  </si>
  <si>
    <t>742420092-R</t>
  </si>
  <si>
    <t>Výměna anténního stožáru s kotvením do krokve</t>
  </si>
  <si>
    <t>-594262277</t>
  </si>
  <si>
    <t>762</t>
  </si>
  <si>
    <t>Konstrukce tesařské</t>
  </si>
  <si>
    <t>49</t>
  </si>
  <si>
    <t>762083111</t>
  </si>
  <si>
    <t>Impregnace řeziva proti dřevokaznému hmyzu a houbám máčením třída ohrožení 1 a 2</t>
  </si>
  <si>
    <t>478662008</t>
  </si>
  <si>
    <t>50</t>
  </si>
  <si>
    <t>762083192-R</t>
  </si>
  <si>
    <t>Impregnace stávajícího krovu proti dřevokaznému hmyzu a houbám stříkáním třída ohrožení 1 a 2</t>
  </si>
  <si>
    <t>-1137841077</t>
  </si>
  <si>
    <t>51</t>
  </si>
  <si>
    <t>762083193-R</t>
  </si>
  <si>
    <t>Očištění stávajícího krovu od prachu a nečistot, kontrola stavu konstrukce krovu</t>
  </si>
  <si>
    <t>782285904</t>
  </si>
  <si>
    <t>52</t>
  </si>
  <si>
    <t>762321991-R</t>
  </si>
  <si>
    <t>Podepření stávající konstrukce krovu při výměně poškozených trámů</t>
  </si>
  <si>
    <t>673746184</t>
  </si>
  <si>
    <t>53</t>
  </si>
  <si>
    <t>762342214</t>
  </si>
  <si>
    <t>Montáž laťování na střechách jednoduchých sklonu do 60° osové vzdálenosti přes 150 do 360 mm</t>
  </si>
  <si>
    <t>91111297</t>
  </si>
  <si>
    <t>34,5+77+34,5+77</t>
  </si>
  <si>
    <t>54</t>
  </si>
  <si>
    <t>762342511</t>
  </si>
  <si>
    <t>Montáž kontralatí na podklad bez tepelné izolace</t>
  </si>
  <si>
    <t>264582859</t>
  </si>
  <si>
    <t>318</t>
  </si>
  <si>
    <t>55</t>
  </si>
  <si>
    <t>60514106</t>
  </si>
  <si>
    <t>řezivo jehličnaté lať pevnostní třída S10-13 průřez 40x60mm</t>
  </si>
  <si>
    <t>1121084366</t>
  </si>
  <si>
    <t>2,28*1,2 'Přepočtené koeficientem množství</t>
  </si>
  <si>
    <t>56</t>
  </si>
  <si>
    <t>762342812</t>
  </si>
  <si>
    <t>Demontáž laťování střech z latí osové vzdálenosti do 0,50 m</t>
  </si>
  <si>
    <t>1230959598</t>
  </si>
  <si>
    <t>57</t>
  </si>
  <si>
    <t>762343811</t>
  </si>
  <si>
    <t>Demontáž bednění okapů a štítových říms z prken</t>
  </si>
  <si>
    <t>1210573196</t>
  </si>
  <si>
    <t>((10,7+17,5)*2)*0,3</t>
  </si>
  <si>
    <t>58</t>
  </si>
  <si>
    <t>762395000</t>
  </si>
  <si>
    <t>Spojovací prostředky krovů, bednění, laťování, nadstřešních konstrukcí</t>
  </si>
  <si>
    <t>1531680383</t>
  </si>
  <si>
    <t>2,736</t>
  </si>
  <si>
    <t>59</t>
  </si>
  <si>
    <t>762711933</t>
  </si>
  <si>
    <t>Vyřezání části prostorových vázaných konstrukcí průřezové pl řeziva přes 224 do 288 cm2 dl přes 5 do 8 m</t>
  </si>
  <si>
    <t>-1517645557</t>
  </si>
  <si>
    <t>výměna poškozených krokví - předpoklad</t>
  </si>
  <si>
    <t>60</t>
  </si>
  <si>
    <t>762712921</t>
  </si>
  <si>
    <t>Doplnění části prostorové vázané konstrukce hranoly průřezové pl do 120 cm2 včetně materiálu</t>
  </si>
  <si>
    <t>1974449158</t>
  </si>
  <si>
    <t>doplnění ztužení konstrukce krovu</t>
  </si>
  <si>
    <t>61</t>
  </si>
  <si>
    <t>762712923</t>
  </si>
  <si>
    <t>Doplnění části prostorové vázané konstrukce hranoly průřezové pl přes 224 do 288 cm2 včetně materiálu</t>
  </si>
  <si>
    <t>1067258073</t>
  </si>
  <si>
    <t>62</t>
  </si>
  <si>
    <t>998762102</t>
  </si>
  <si>
    <t>Přesun hmot tonážní pro kce tesařské v objektech v přes 6 do 12 m</t>
  </si>
  <si>
    <t>-366321386</t>
  </si>
  <si>
    <t>63</t>
  </si>
  <si>
    <t>998762181</t>
  </si>
  <si>
    <t>Příplatek k přesunu hmot tonážní 762 prováděný bez použití mechanizace</t>
  </si>
  <si>
    <t>-974409705</t>
  </si>
  <si>
    <t>764</t>
  </si>
  <si>
    <t>Konstrukce klempířské</t>
  </si>
  <si>
    <t>64</t>
  </si>
  <si>
    <t>764002871</t>
  </si>
  <si>
    <t>Demontáž lemování zdí do suti</t>
  </si>
  <si>
    <t>1099838225</t>
  </si>
  <si>
    <t>oplechování komínu</t>
  </si>
  <si>
    <t>(1,8+0,5)*2</t>
  </si>
  <si>
    <t>(1,4+0,5)*2</t>
  </si>
  <si>
    <t>65</t>
  </si>
  <si>
    <t>764003801</t>
  </si>
  <si>
    <t>Demontáž lemování trub, konzol, držáků, ventilačních nástavců a jiných kusových prvků do suti</t>
  </si>
  <si>
    <t>-1840959678</t>
  </si>
  <si>
    <t>764004801</t>
  </si>
  <si>
    <t>Demontáž podokapního žlabu do suti</t>
  </si>
  <si>
    <t>-1551207616</t>
  </si>
  <si>
    <t>(10,7+17,5)*2</t>
  </si>
  <si>
    <t>67</t>
  </si>
  <si>
    <t>764004861</t>
  </si>
  <si>
    <t>Demontáž svodu do suti</t>
  </si>
  <si>
    <t>890915714</t>
  </si>
  <si>
    <t>9*2</t>
  </si>
  <si>
    <t>68</t>
  </si>
  <si>
    <t>764021403</t>
  </si>
  <si>
    <t>Podkladní plech z Al plechu rš 250 mm</t>
  </si>
  <si>
    <t>1984548999</t>
  </si>
  <si>
    <t>okapnice pro napojení folie</t>
  </si>
  <si>
    <t>(10,65+17,45)*2</t>
  </si>
  <si>
    <t>69</t>
  </si>
  <si>
    <t>764121443</t>
  </si>
  <si>
    <t>Krytina střechy rovné ze šablon z Al plechu do 4 ks/m2 sklonu přes 30 do 60°</t>
  </si>
  <si>
    <t>630951220</t>
  </si>
  <si>
    <t>70</t>
  </si>
  <si>
    <t>764221408</t>
  </si>
  <si>
    <t>Oplechování větraného hřebene z Al plechu z hřebenáčů</t>
  </si>
  <si>
    <t>-857055802</t>
  </si>
  <si>
    <t>71</t>
  </si>
  <si>
    <t>764221438</t>
  </si>
  <si>
    <t>Oplechování větraného nároží z Al plechu z hřebenáčů</t>
  </si>
  <si>
    <t>-269095458</t>
  </si>
  <si>
    <t>8,4*4</t>
  </si>
  <si>
    <t>72</t>
  </si>
  <si>
    <t>55350290</t>
  </si>
  <si>
    <t>pás větrací hřebene a nároží š 310mm</t>
  </si>
  <si>
    <t>-88469513</t>
  </si>
  <si>
    <t>6,8+33,6</t>
  </si>
  <si>
    <t>40,4*1,05 'Přepočtené koeficientem množství</t>
  </si>
  <si>
    <t>73</t>
  </si>
  <si>
    <t>764221491-R</t>
  </si>
  <si>
    <t>Oplechování čela půlkulatého větraného nároží z Al plechu</t>
  </si>
  <si>
    <t>-1645972471</t>
  </si>
  <si>
    <t>74</t>
  </si>
  <si>
    <t>764221492-R</t>
  </si>
  <si>
    <t>Oplechování spoje Y větraného hřebenáče a nároží z Al plechu</t>
  </si>
  <si>
    <t>-199796214</t>
  </si>
  <si>
    <t>75</t>
  </si>
  <si>
    <t>764221493-R</t>
  </si>
  <si>
    <t>Odvětrávací taška krytiny ze šablon z Al plechu</t>
  </si>
  <si>
    <t>398661100</t>
  </si>
  <si>
    <t>76</t>
  </si>
  <si>
    <t>764221494-R</t>
  </si>
  <si>
    <t xml:space="preserve">Anténní prostup krytiny ze šablon </t>
  </si>
  <si>
    <t>-58166299</t>
  </si>
  <si>
    <t>77</t>
  </si>
  <si>
    <t>764222434</t>
  </si>
  <si>
    <t>Oplechování rovné okapové hrany z Al plechu rš 330 mm</t>
  </si>
  <si>
    <t>-1965950428</t>
  </si>
  <si>
    <t>78</t>
  </si>
  <si>
    <t>764223451</t>
  </si>
  <si>
    <t>Střešní výlez pro krytinu prejzovou nebo vlnitou z Al plechu</t>
  </si>
  <si>
    <t>-1327756538</t>
  </si>
  <si>
    <t>79</t>
  </si>
  <si>
    <t>764223458</t>
  </si>
  <si>
    <t>Sněhový hák krytiny z Al plechu pro falcované tašky, šindele nebo šablony</t>
  </si>
  <si>
    <t>1699664309</t>
  </si>
  <si>
    <t>10*2+6</t>
  </si>
  <si>
    <t>80</t>
  </si>
  <si>
    <t>764223491-R</t>
  </si>
  <si>
    <t>Sněhová zábrana mříž 2000mm komplet (držák sněhové zábrany, mříž, spojky apod)</t>
  </si>
  <si>
    <t>88111821</t>
  </si>
  <si>
    <t>81</t>
  </si>
  <si>
    <t>764228405</t>
  </si>
  <si>
    <t>Oplechování římsy rovné mechanicky kotvené z Al plechu rš 400 mm</t>
  </si>
  <si>
    <t>-1772681777</t>
  </si>
  <si>
    <t>oplechování čela římsy</t>
  </si>
  <si>
    <t>82</t>
  </si>
  <si>
    <t>764228445</t>
  </si>
  <si>
    <t>Příplatek k cenám rovné římsy z AL plechu za zvýšenou pracnost provedení rohu nebo koutu rš do 400 mm</t>
  </si>
  <si>
    <t>800787495</t>
  </si>
  <si>
    <t>83</t>
  </si>
  <si>
    <t>764321415</t>
  </si>
  <si>
    <t>Lemování rovných zdí střech s krytinou skládanou z Al plechu rš 400 mm</t>
  </si>
  <si>
    <t>-1449711989</t>
  </si>
  <si>
    <t>84</t>
  </si>
  <si>
    <t>764326423</t>
  </si>
  <si>
    <t>Lemování ventilačních nástavců z Al plechu na skládané krytině D přes 100 do 150 mm</t>
  </si>
  <si>
    <t>1856139541</t>
  </si>
  <si>
    <t>85</t>
  </si>
  <si>
    <t>764518690-R</t>
  </si>
  <si>
    <t>Tmelení styku oplechování s přilehlým zdivem</t>
  </si>
  <si>
    <t>-1699693908</t>
  </si>
  <si>
    <t>86</t>
  </si>
  <si>
    <t>764518691-R</t>
  </si>
  <si>
    <t>Úprava napojení svodu kruhového do stávajícího lapače střešních splavenin</t>
  </si>
  <si>
    <t>2030624430</t>
  </si>
  <si>
    <t>87</t>
  </si>
  <si>
    <t>764521404</t>
  </si>
  <si>
    <t>Žlab podokapní půlkruhový z Al plechu rš 330 mm</t>
  </si>
  <si>
    <t>1666926307</t>
  </si>
  <si>
    <t>88</t>
  </si>
  <si>
    <t>764521424</t>
  </si>
  <si>
    <t>Roh nebo kout půlkruhového podokapního žlabu z Al plechu rš 330 mm</t>
  </si>
  <si>
    <t>1042386973</t>
  </si>
  <si>
    <t>89</t>
  </si>
  <si>
    <t>764521444</t>
  </si>
  <si>
    <t>Kotlík oválný (trychtýřový) pro podokapní žlaby z Al plechu 330/100 mm</t>
  </si>
  <si>
    <t>-1883313146</t>
  </si>
  <si>
    <t>90</t>
  </si>
  <si>
    <t>764528422</t>
  </si>
  <si>
    <t>Svody kruhové včetně objímek, kolen, odskoků z Al plechu průměru 100 mm</t>
  </si>
  <si>
    <t>1014420011</t>
  </si>
  <si>
    <t>91</t>
  </si>
  <si>
    <t>998764102</t>
  </si>
  <si>
    <t>Přesun hmot tonážní pro konstrukce klempířské v objektech v přes 6 do 12 m</t>
  </si>
  <si>
    <t>1030527520</t>
  </si>
  <si>
    <t>92</t>
  </si>
  <si>
    <t>998764181</t>
  </si>
  <si>
    <t>Příplatek k přesunu hmot tonážní 764 prováděný bez použití mechanizace</t>
  </si>
  <si>
    <t>1488538708</t>
  </si>
  <si>
    <t>765</t>
  </si>
  <si>
    <t>Krytina skládaná</t>
  </si>
  <si>
    <t>93</t>
  </si>
  <si>
    <t>765111801</t>
  </si>
  <si>
    <t>Demontáž krytiny keramické drážkové sklonu do 30° na sucho do suti</t>
  </si>
  <si>
    <t>-1705525163</t>
  </si>
  <si>
    <t>94</t>
  </si>
  <si>
    <t>765111811</t>
  </si>
  <si>
    <t>Příplatek k demontáži krytiny keramické drážkové do suti za sklon přes 30°</t>
  </si>
  <si>
    <t>-1787149866</t>
  </si>
  <si>
    <t>95</t>
  </si>
  <si>
    <t>765111869</t>
  </si>
  <si>
    <t>Demontáž krytiny keramické hřebenů a nároží sklonu do 30° s tvrdou maltou do suti</t>
  </si>
  <si>
    <t>1405234240</t>
  </si>
  <si>
    <t>6,8+8,4*4</t>
  </si>
  <si>
    <t>96</t>
  </si>
  <si>
    <t>765111891-R</t>
  </si>
  <si>
    <t>Příplatek za šetrnou demontáž okapové hrany v místě podstřešní římsy</t>
  </si>
  <si>
    <t>1632511842</t>
  </si>
  <si>
    <t>97</t>
  </si>
  <si>
    <t>765113121</t>
  </si>
  <si>
    <t>Krytina keramická okapová hrana s větrací mřížkou jednoduchou</t>
  </si>
  <si>
    <t>2131357907</t>
  </si>
  <si>
    <t>98</t>
  </si>
  <si>
    <t>765191021</t>
  </si>
  <si>
    <t>Montáž pojistné hydroizolační nebo parotěsné fólie kladené ve sklonu přes 20° s lepenými spoji na krokve</t>
  </si>
  <si>
    <t>-339842940</t>
  </si>
  <si>
    <t>99</t>
  </si>
  <si>
    <t>28329036</t>
  </si>
  <si>
    <t>fólie kontaktní difuzně propustná pro doplňkovou hydroizolační vrstvu, třívrstvá mikroporézní PP 150g/m2 s integrovanou samolepící páskou</t>
  </si>
  <si>
    <t>1111483433</t>
  </si>
  <si>
    <t>223*1,2 'Přepočtené koeficientem množství</t>
  </si>
  <si>
    <t>100</t>
  </si>
  <si>
    <t>765191031</t>
  </si>
  <si>
    <t>Lepení těsnících pásků pod kontralatě</t>
  </si>
  <si>
    <t>1176618492</t>
  </si>
  <si>
    <t>101</t>
  </si>
  <si>
    <t>28329303</t>
  </si>
  <si>
    <t>páska těsnící jednostranně lepící butylkaučuková pod kontralatě š 50mm</t>
  </si>
  <si>
    <t>1896965842</t>
  </si>
  <si>
    <t>318*1,1 'Přepočtené koeficientem množství</t>
  </si>
  <si>
    <t>102</t>
  </si>
  <si>
    <t>765191041</t>
  </si>
  <si>
    <t>Montáž pojistné hydroizolační nebo parotěsné fólie střešních prostupů DN do 150 mm</t>
  </si>
  <si>
    <t>2082092507</t>
  </si>
  <si>
    <t>103</t>
  </si>
  <si>
    <t>765191051</t>
  </si>
  <si>
    <t>Montáž pojistné hydroizolační nebo parotěsné fólie hřebene větrané střechy</t>
  </si>
  <si>
    <t>-1975469708</t>
  </si>
  <si>
    <t>104</t>
  </si>
  <si>
    <t>765191071</t>
  </si>
  <si>
    <t>Montáž pojistné hydroizolační nebo parotěsné fólie okapu</t>
  </si>
  <si>
    <t>-1264280361</t>
  </si>
  <si>
    <t>105</t>
  </si>
  <si>
    <t>765192811</t>
  </si>
  <si>
    <t>Demontáž střešního výlezu jakkékoliv plochy</t>
  </si>
  <si>
    <t>-352887978</t>
  </si>
  <si>
    <t>106</t>
  </si>
  <si>
    <t>998765102</t>
  </si>
  <si>
    <t>Přesun hmot tonážní pro krytiny skládané v objektech v přes 6 do 12 m</t>
  </si>
  <si>
    <t>1206751458</t>
  </si>
  <si>
    <t>107</t>
  </si>
  <si>
    <t>998765181</t>
  </si>
  <si>
    <t>Příplatek k přesunu hmot tonážní 765 prováděný bez použití mechanizace</t>
  </si>
  <si>
    <t>1888885539</t>
  </si>
  <si>
    <t>767</t>
  </si>
  <si>
    <t>Konstrukce zámečnické</t>
  </si>
  <si>
    <t>108</t>
  </si>
  <si>
    <t>767851104</t>
  </si>
  <si>
    <t>Montáž lávek komínových - kompletní celé lávky</t>
  </si>
  <si>
    <t>-1228726655</t>
  </si>
  <si>
    <t>1,2*2</t>
  </si>
  <si>
    <t>109</t>
  </si>
  <si>
    <t>55344691-R</t>
  </si>
  <si>
    <t>střešní komínová lávka 1,2m komplet (držák, kolébka, lávka, spojovací materiál apod)</t>
  </si>
  <si>
    <t>-2089681857</t>
  </si>
  <si>
    <t>110</t>
  </si>
  <si>
    <t>998767102</t>
  </si>
  <si>
    <t>Přesun hmot tonážní pro zámečnické konstrukce v objektech v přes 6 do 12 m</t>
  </si>
  <si>
    <t>-16499575</t>
  </si>
  <si>
    <t>111</t>
  </si>
  <si>
    <t>998767181</t>
  </si>
  <si>
    <t>Příplatek k přesunu hmot tonážní 767 prováděný bez použití mechanizace</t>
  </si>
  <si>
    <t>-1075292764</t>
  </si>
  <si>
    <t>783</t>
  </si>
  <si>
    <t>Dokončovací práce - nátěry</t>
  </si>
  <si>
    <t>112</t>
  </si>
  <si>
    <t>783826655</t>
  </si>
  <si>
    <t>Hydrofobizační transparentní silikonový nátěr lícového zdiva</t>
  </si>
  <si>
    <t>283464484</t>
  </si>
  <si>
    <t>(1,3+0,45)*2*1,5</t>
  </si>
  <si>
    <t>(0,9+0,45)*2*1,5</t>
  </si>
  <si>
    <t>Práce a dodávky M</t>
  </si>
  <si>
    <t>21-M</t>
  </si>
  <si>
    <t>Elektromontáže</t>
  </si>
  <si>
    <t>113</t>
  </si>
  <si>
    <t>210293008-R</t>
  </si>
  <si>
    <t xml:space="preserve">Demontáž a zpětná montáž hromosvodu střechy a stěn, nové kotvení, předpoklad výměny vedení z 80%,  revize </t>
  </si>
  <si>
    <t>-1907708366</t>
  </si>
  <si>
    <t>VRN</t>
  </si>
  <si>
    <t>Vedlejší rozpočtové náklady</t>
  </si>
  <si>
    <t>114</t>
  </si>
  <si>
    <t>045002029-R</t>
  </si>
  <si>
    <t>Vedlejší rozpočtové náklady, zařízení staveniště, náklady spojené s požadavky koorinátora BOZP, zabezpečení vedení elektroinstalace při stavbě lešení, zajištění staveniště při provozu objektu, doprava apod.</t>
  </si>
  <si>
    <t>1024</t>
  </si>
  <si>
    <t>-648051862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</si>
</sst>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291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střechy Jateční 363, Bělá pod Bezdězem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Jateční 363, Bělá pod Bezdězem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28. 3. 2022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Bělá pod Bezdězem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'SO01 - Výměna střešní kry...'!J30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'SO01 - Výměna střešní kry...'!P133</f>
        <v>0</v>
      </c>
      <c r="AV95" s="128">
        <f>'SO01 - Výměna střešní kry...'!J33</f>
        <v>0</v>
      </c>
      <c r="AW95" s="128">
        <f>'SO01 - Výměna střešní kry...'!J34</f>
        <v>0</v>
      </c>
      <c r="AX95" s="128">
        <f>'SO01 - Výměna střešní kry...'!J35</f>
        <v>0</v>
      </c>
      <c r="AY95" s="128">
        <f>'SO01 - Výměna střešní kry...'!J36</f>
        <v>0</v>
      </c>
      <c r="AZ95" s="128">
        <f>'SO01 - Výměna střešní kry...'!F33</f>
        <v>0</v>
      </c>
      <c r="BA95" s="128">
        <f>'SO01 - Výměna střešní kry...'!F34</f>
        <v>0</v>
      </c>
      <c r="BB95" s="128">
        <f>'SO01 - Výměna střešní kry...'!F35</f>
        <v>0</v>
      </c>
      <c r="BC95" s="128">
        <f>'SO01 - Výměna střešní kry...'!F36</f>
        <v>0</v>
      </c>
      <c r="BD95" s="130">
        <f>'SO01 - Výměna střešní kry...'!F37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83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sqpe4AgttiF8qNZmnFxuzHtjPOpQFp1Gs0B0Ib642oeaSxlKqRN0s04BZDTSK683sUqjOQRrzpJj7xwgXfbZTw==" hashValue="mSZFcbD35RHYtYUgXV1X7Wii+k+cK77xB/UJXyStAgewnZLlSUMAXBcB2YKlfR1YhUrEmYrSRJE6w+B9dWUNO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01 - Výměna střešní kr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hidden="1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83</v>
      </c>
    </row>
    <row r="4" hidden="1" s="1" customFormat="1" ht="24.96" customHeight="1">
      <c r="B4" s="20"/>
      <c r="D4" s="134" t="s">
        <v>85</v>
      </c>
      <c r="L4" s="20"/>
      <c r="M4" s="135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6" t="s">
        <v>16</v>
      </c>
      <c r="L6" s="20"/>
    </row>
    <row r="7" hidden="1" s="1" customFormat="1" ht="16.5" customHeight="1">
      <c r="B7" s="20"/>
      <c r="E7" s="137" t="str">
        <f>'Rekapitulace stavby'!K6</f>
        <v>Rekonstrukce střechy Jateční 363, Bělá pod Bezdězem</v>
      </c>
      <c r="F7" s="136"/>
      <c r="G7" s="136"/>
      <c r="H7" s="136"/>
      <c r="L7" s="20"/>
    </row>
    <row r="8" hidden="1" s="2" customFormat="1" ht="12" customHeight="1">
      <c r="A8" s="38"/>
      <c r="B8" s="44"/>
      <c r="C8" s="38"/>
      <c r="D8" s="136" t="s">
        <v>86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8" t="s">
        <v>87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28. 3. 2022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27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27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6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6" t="s">
        <v>35</v>
      </c>
      <c r="E30" s="38"/>
      <c r="F30" s="38"/>
      <c r="G30" s="38"/>
      <c r="H30" s="38"/>
      <c r="I30" s="38"/>
      <c r="J30" s="147">
        <f>ROUND(J133,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8" t="s">
        <v>37</v>
      </c>
      <c r="G32" s="38"/>
      <c r="H32" s="38"/>
      <c r="I32" s="148" t="s">
        <v>36</v>
      </c>
      <c r="J32" s="148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9" t="s">
        <v>39</v>
      </c>
      <c r="E33" s="136" t="s">
        <v>40</v>
      </c>
      <c r="F33" s="150">
        <f>ROUND((SUM(BE133:BE344)),  2)</f>
        <v>0</v>
      </c>
      <c r="G33" s="38"/>
      <c r="H33" s="38"/>
      <c r="I33" s="151">
        <v>0.20999999999999999</v>
      </c>
      <c r="J33" s="150">
        <f>ROUND(((SUM(BE133:BE344))*I33),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6" t="s">
        <v>41</v>
      </c>
      <c r="F34" s="150">
        <f>ROUND((SUM(BF133:BF344)),  2)</f>
        <v>0</v>
      </c>
      <c r="G34" s="38"/>
      <c r="H34" s="38"/>
      <c r="I34" s="151">
        <v>0.14999999999999999</v>
      </c>
      <c r="J34" s="150">
        <f>ROUND(((SUM(BF133:BF344))*I34),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42</v>
      </c>
      <c r="F35" s="150">
        <f>ROUND((SUM(BG133:BG344)),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43</v>
      </c>
      <c r="F36" s="150">
        <f>ROUND((SUM(BH133:BH344)),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44</v>
      </c>
      <c r="F37" s="150">
        <f>ROUND((SUM(BI133:BI344)),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Rekonstrukce střechy Jateční 363, Bělá pod Bezdězem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SO01 - Výměna střešní krytiny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Jateční 363, Bělá pod Bezdězem</v>
      </c>
      <c r="G89" s="40"/>
      <c r="H89" s="40"/>
      <c r="I89" s="32" t="s">
        <v>22</v>
      </c>
      <c r="J89" s="79" t="str">
        <f>IF(J12="","",J12)</f>
        <v>28. 3. 2022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Bělá pod Bezdězem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89</v>
      </c>
      <c r="D94" s="172"/>
      <c r="E94" s="172"/>
      <c r="F94" s="172"/>
      <c r="G94" s="172"/>
      <c r="H94" s="172"/>
      <c r="I94" s="172"/>
      <c r="J94" s="173" t="s">
        <v>90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91</v>
      </c>
      <c r="D96" s="40"/>
      <c r="E96" s="40"/>
      <c r="F96" s="40"/>
      <c r="G96" s="40"/>
      <c r="H96" s="40"/>
      <c r="I96" s="40"/>
      <c r="J96" s="110">
        <f>J133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92</v>
      </c>
    </row>
    <row r="97" s="9" customFormat="1" ht="24.96" customHeight="1">
      <c r="A97" s="9"/>
      <c r="B97" s="175"/>
      <c r="C97" s="176"/>
      <c r="D97" s="177" t="s">
        <v>93</v>
      </c>
      <c r="E97" s="178"/>
      <c r="F97" s="178"/>
      <c r="G97" s="178"/>
      <c r="H97" s="178"/>
      <c r="I97" s="178"/>
      <c r="J97" s="179">
        <f>J134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94</v>
      </c>
      <c r="E98" s="184"/>
      <c r="F98" s="184"/>
      <c r="G98" s="184"/>
      <c r="H98" s="184"/>
      <c r="I98" s="184"/>
      <c r="J98" s="185">
        <f>J135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95</v>
      </c>
      <c r="E99" s="184"/>
      <c r="F99" s="184"/>
      <c r="G99" s="184"/>
      <c r="H99" s="184"/>
      <c r="I99" s="184"/>
      <c r="J99" s="185">
        <f>J153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96</v>
      </c>
      <c r="E100" s="184"/>
      <c r="F100" s="184"/>
      <c r="G100" s="184"/>
      <c r="H100" s="184"/>
      <c r="I100" s="184"/>
      <c r="J100" s="185">
        <f>J158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97</v>
      </c>
      <c r="E101" s="184"/>
      <c r="F101" s="184"/>
      <c r="G101" s="184"/>
      <c r="H101" s="184"/>
      <c r="I101" s="184"/>
      <c r="J101" s="185">
        <f>J193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98</v>
      </c>
      <c r="E102" s="184"/>
      <c r="F102" s="184"/>
      <c r="G102" s="184"/>
      <c r="H102" s="184"/>
      <c r="I102" s="184"/>
      <c r="J102" s="185">
        <f>J206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99</v>
      </c>
      <c r="E103" s="178"/>
      <c r="F103" s="178"/>
      <c r="G103" s="178"/>
      <c r="H103" s="178"/>
      <c r="I103" s="178"/>
      <c r="J103" s="179">
        <f>J208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100</v>
      </c>
      <c r="E104" s="184"/>
      <c r="F104" s="184"/>
      <c r="G104" s="184"/>
      <c r="H104" s="184"/>
      <c r="I104" s="184"/>
      <c r="J104" s="185">
        <f>J209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101</v>
      </c>
      <c r="E105" s="184"/>
      <c r="F105" s="184"/>
      <c r="G105" s="184"/>
      <c r="H105" s="184"/>
      <c r="I105" s="184"/>
      <c r="J105" s="185">
        <f>J222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102</v>
      </c>
      <c r="E106" s="184"/>
      <c r="F106" s="184"/>
      <c r="G106" s="184"/>
      <c r="H106" s="184"/>
      <c r="I106" s="184"/>
      <c r="J106" s="185">
        <f>J225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103</v>
      </c>
      <c r="E107" s="184"/>
      <c r="F107" s="184"/>
      <c r="G107" s="184"/>
      <c r="H107" s="184"/>
      <c r="I107" s="184"/>
      <c r="J107" s="185">
        <f>J253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104</v>
      </c>
      <c r="E108" s="184"/>
      <c r="F108" s="184"/>
      <c r="G108" s="184"/>
      <c r="H108" s="184"/>
      <c r="I108" s="184"/>
      <c r="J108" s="185">
        <f>J305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105</v>
      </c>
      <c r="E109" s="184"/>
      <c r="F109" s="184"/>
      <c r="G109" s="184"/>
      <c r="H109" s="184"/>
      <c r="I109" s="184"/>
      <c r="J109" s="185">
        <f>J329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106</v>
      </c>
      <c r="E110" s="184"/>
      <c r="F110" s="184"/>
      <c r="G110" s="184"/>
      <c r="H110" s="184"/>
      <c r="I110" s="184"/>
      <c r="J110" s="185">
        <f>J335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75"/>
      <c r="C111" s="176"/>
      <c r="D111" s="177" t="s">
        <v>107</v>
      </c>
      <c r="E111" s="178"/>
      <c r="F111" s="178"/>
      <c r="G111" s="178"/>
      <c r="H111" s="178"/>
      <c r="I111" s="178"/>
      <c r="J111" s="179">
        <f>J340</f>
        <v>0</v>
      </c>
      <c r="K111" s="176"/>
      <c r="L111" s="180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1"/>
      <c r="C112" s="182"/>
      <c r="D112" s="183" t="s">
        <v>108</v>
      </c>
      <c r="E112" s="184"/>
      <c r="F112" s="184"/>
      <c r="G112" s="184"/>
      <c r="H112" s="184"/>
      <c r="I112" s="184"/>
      <c r="J112" s="185">
        <f>J341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75"/>
      <c r="C113" s="176"/>
      <c r="D113" s="177" t="s">
        <v>109</v>
      </c>
      <c r="E113" s="178"/>
      <c r="F113" s="178"/>
      <c r="G113" s="178"/>
      <c r="H113" s="178"/>
      <c r="I113" s="178"/>
      <c r="J113" s="179">
        <f>J343</f>
        <v>0</v>
      </c>
      <c r="K113" s="176"/>
      <c r="L113" s="180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110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70" t="str">
        <f>E7</f>
        <v>Rekonstrukce střechy Jateční 363, Bělá pod Bezdězem</v>
      </c>
      <c r="F123" s="32"/>
      <c r="G123" s="32"/>
      <c r="H123" s="32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86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76" t="str">
        <f>E9</f>
        <v>SO01 - Výměna střešní krytiny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40"/>
      <c r="E127" s="40"/>
      <c r="F127" s="27" t="str">
        <f>F12</f>
        <v>Jateční 363, Bělá pod Bezdězem</v>
      </c>
      <c r="G127" s="40"/>
      <c r="H127" s="40"/>
      <c r="I127" s="32" t="s">
        <v>22</v>
      </c>
      <c r="J127" s="79" t="str">
        <f>IF(J12="","",J12)</f>
        <v>28. 3. 2022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40"/>
      <c r="E129" s="40"/>
      <c r="F129" s="27" t="str">
        <f>E15</f>
        <v>Město Bělá pod Bezdězem</v>
      </c>
      <c r="G129" s="40"/>
      <c r="H129" s="40"/>
      <c r="I129" s="32" t="s">
        <v>30</v>
      </c>
      <c r="J129" s="36" t="str">
        <f>E21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28</v>
      </c>
      <c r="D130" s="40"/>
      <c r="E130" s="40"/>
      <c r="F130" s="27" t="str">
        <f>IF(E18="","",E18)</f>
        <v>Vyplň údaj</v>
      </c>
      <c r="G130" s="40"/>
      <c r="H130" s="40"/>
      <c r="I130" s="32" t="s">
        <v>33</v>
      </c>
      <c r="J130" s="36" t="str">
        <f>E24</f>
        <v xml:space="preserve"> 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87"/>
      <c r="B132" s="188"/>
      <c r="C132" s="189" t="s">
        <v>111</v>
      </c>
      <c r="D132" s="190" t="s">
        <v>60</v>
      </c>
      <c r="E132" s="190" t="s">
        <v>56</v>
      </c>
      <c r="F132" s="190" t="s">
        <v>57</v>
      </c>
      <c r="G132" s="190" t="s">
        <v>112</v>
      </c>
      <c r="H132" s="190" t="s">
        <v>113</v>
      </c>
      <c r="I132" s="190" t="s">
        <v>114</v>
      </c>
      <c r="J132" s="191" t="s">
        <v>90</v>
      </c>
      <c r="K132" s="192" t="s">
        <v>115</v>
      </c>
      <c r="L132" s="193"/>
      <c r="M132" s="100" t="s">
        <v>1</v>
      </c>
      <c r="N132" s="101" t="s">
        <v>39</v>
      </c>
      <c r="O132" s="101" t="s">
        <v>116</v>
      </c>
      <c r="P132" s="101" t="s">
        <v>117</v>
      </c>
      <c r="Q132" s="101" t="s">
        <v>118</v>
      </c>
      <c r="R132" s="101" t="s">
        <v>119</v>
      </c>
      <c r="S132" s="101" t="s">
        <v>120</v>
      </c>
      <c r="T132" s="102" t="s">
        <v>121</v>
      </c>
      <c r="U132" s="187"/>
      <c r="V132" s="187"/>
      <c r="W132" s="187"/>
      <c r="X132" s="187"/>
      <c r="Y132" s="187"/>
      <c r="Z132" s="187"/>
      <c r="AA132" s="187"/>
      <c r="AB132" s="187"/>
      <c r="AC132" s="187"/>
      <c r="AD132" s="187"/>
      <c r="AE132" s="187"/>
    </row>
    <row r="133" s="2" customFormat="1" ht="22.8" customHeight="1">
      <c r="A133" s="38"/>
      <c r="B133" s="39"/>
      <c r="C133" s="107" t="s">
        <v>122</v>
      </c>
      <c r="D133" s="40"/>
      <c r="E133" s="40"/>
      <c r="F133" s="40"/>
      <c r="G133" s="40"/>
      <c r="H133" s="40"/>
      <c r="I133" s="40"/>
      <c r="J133" s="194">
        <f>BK133</f>
        <v>0</v>
      </c>
      <c r="K133" s="40"/>
      <c r="L133" s="44"/>
      <c r="M133" s="103"/>
      <c r="N133" s="195"/>
      <c r="O133" s="104"/>
      <c r="P133" s="196">
        <f>P134+P208+P340+P343</f>
        <v>0</v>
      </c>
      <c r="Q133" s="104"/>
      <c r="R133" s="196">
        <f>R134+R208+R340+R343</f>
        <v>6.4491564399999994</v>
      </c>
      <c r="S133" s="104"/>
      <c r="T133" s="197">
        <f>T134+T208+T340+T343</f>
        <v>15.929037999999999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74</v>
      </c>
      <c r="AU133" s="17" t="s">
        <v>92</v>
      </c>
      <c r="BK133" s="198">
        <f>BK134+BK208+BK340+BK343</f>
        <v>0</v>
      </c>
    </row>
    <row r="134" s="12" customFormat="1" ht="25.92" customHeight="1">
      <c r="A134" s="12"/>
      <c r="B134" s="199"/>
      <c r="C134" s="200"/>
      <c r="D134" s="201" t="s">
        <v>74</v>
      </c>
      <c r="E134" s="202" t="s">
        <v>123</v>
      </c>
      <c r="F134" s="202" t="s">
        <v>124</v>
      </c>
      <c r="G134" s="200"/>
      <c r="H134" s="200"/>
      <c r="I134" s="203"/>
      <c r="J134" s="204">
        <f>BK134</f>
        <v>0</v>
      </c>
      <c r="K134" s="200"/>
      <c r="L134" s="205"/>
      <c r="M134" s="206"/>
      <c r="N134" s="207"/>
      <c r="O134" s="207"/>
      <c r="P134" s="208">
        <f>P135+P153+P158+P193+P206</f>
        <v>0</v>
      </c>
      <c r="Q134" s="207"/>
      <c r="R134" s="208">
        <f>R135+R153+R158+R193+R206</f>
        <v>2.9364152000000003</v>
      </c>
      <c r="S134" s="207"/>
      <c r="T134" s="209">
        <f>T135+T153+T158+T193+T206</f>
        <v>2.7567060000000003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0" t="s">
        <v>83</v>
      </c>
      <c r="AT134" s="211" t="s">
        <v>74</v>
      </c>
      <c r="AU134" s="211" t="s">
        <v>75</v>
      </c>
      <c r="AY134" s="210" t="s">
        <v>125</v>
      </c>
      <c r="BK134" s="212">
        <f>BK135+BK153+BK158+BK193+BK206</f>
        <v>0</v>
      </c>
    </row>
    <row r="135" s="12" customFormat="1" ht="22.8" customHeight="1">
      <c r="A135" s="12"/>
      <c r="B135" s="199"/>
      <c r="C135" s="200"/>
      <c r="D135" s="201" t="s">
        <v>74</v>
      </c>
      <c r="E135" s="213" t="s">
        <v>126</v>
      </c>
      <c r="F135" s="213" t="s">
        <v>127</v>
      </c>
      <c r="G135" s="200"/>
      <c r="H135" s="200"/>
      <c r="I135" s="203"/>
      <c r="J135" s="214">
        <f>BK135</f>
        <v>0</v>
      </c>
      <c r="K135" s="200"/>
      <c r="L135" s="205"/>
      <c r="M135" s="206"/>
      <c r="N135" s="207"/>
      <c r="O135" s="207"/>
      <c r="P135" s="208">
        <f>SUM(P136:P152)</f>
        <v>0</v>
      </c>
      <c r="Q135" s="207"/>
      <c r="R135" s="208">
        <f>SUM(R136:R152)</f>
        <v>2.7530852000000001</v>
      </c>
      <c r="S135" s="207"/>
      <c r="T135" s="209">
        <f>SUM(T136:T152)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83</v>
      </c>
      <c r="AT135" s="211" t="s">
        <v>74</v>
      </c>
      <c r="AU135" s="211" t="s">
        <v>83</v>
      </c>
      <c r="AY135" s="210" t="s">
        <v>125</v>
      </c>
      <c r="BK135" s="212">
        <f>SUM(BK136:BK152)</f>
        <v>0</v>
      </c>
    </row>
    <row r="136" s="2" customFormat="1" ht="33" customHeight="1">
      <c r="A136" s="38"/>
      <c r="B136" s="39"/>
      <c r="C136" s="215" t="s">
        <v>83</v>
      </c>
      <c r="D136" s="215" t="s">
        <v>128</v>
      </c>
      <c r="E136" s="216" t="s">
        <v>129</v>
      </c>
      <c r="F136" s="217" t="s">
        <v>130</v>
      </c>
      <c r="G136" s="218" t="s">
        <v>131</v>
      </c>
      <c r="H136" s="219">
        <v>1.486</v>
      </c>
      <c r="I136" s="220"/>
      <c r="J136" s="221">
        <f>ROUND(I136*H136,2)</f>
        <v>0</v>
      </c>
      <c r="K136" s="222"/>
      <c r="L136" s="44"/>
      <c r="M136" s="223" t="s">
        <v>1</v>
      </c>
      <c r="N136" s="224" t="s">
        <v>41</v>
      </c>
      <c r="O136" s="91"/>
      <c r="P136" s="225">
        <f>O136*H136</f>
        <v>0</v>
      </c>
      <c r="Q136" s="225">
        <v>1.8182</v>
      </c>
      <c r="R136" s="225">
        <f>Q136*H136</f>
        <v>2.7018452000000002</v>
      </c>
      <c r="S136" s="225">
        <v>0</v>
      </c>
      <c r="T136" s="22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7" t="s">
        <v>132</v>
      </c>
      <c r="AT136" s="227" t="s">
        <v>128</v>
      </c>
      <c r="AU136" s="227" t="s">
        <v>133</v>
      </c>
      <c r="AY136" s="17" t="s">
        <v>125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7" t="s">
        <v>133</v>
      </c>
      <c r="BK136" s="228">
        <f>ROUND(I136*H136,2)</f>
        <v>0</v>
      </c>
      <c r="BL136" s="17" t="s">
        <v>132</v>
      </c>
      <c r="BM136" s="227" t="s">
        <v>134</v>
      </c>
    </row>
    <row r="137" s="13" customFormat="1">
      <c r="A137" s="13"/>
      <c r="B137" s="229"/>
      <c r="C137" s="230"/>
      <c r="D137" s="231" t="s">
        <v>135</v>
      </c>
      <c r="E137" s="232" t="s">
        <v>1</v>
      </c>
      <c r="F137" s="233" t="s">
        <v>136</v>
      </c>
      <c r="G137" s="230"/>
      <c r="H137" s="234">
        <v>0.878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135</v>
      </c>
      <c r="AU137" s="240" t="s">
        <v>133</v>
      </c>
      <c r="AV137" s="13" t="s">
        <v>133</v>
      </c>
      <c r="AW137" s="13" t="s">
        <v>32</v>
      </c>
      <c r="AX137" s="13" t="s">
        <v>75</v>
      </c>
      <c r="AY137" s="240" t="s">
        <v>125</v>
      </c>
    </row>
    <row r="138" s="13" customFormat="1">
      <c r="A138" s="13"/>
      <c r="B138" s="229"/>
      <c r="C138" s="230"/>
      <c r="D138" s="231" t="s">
        <v>135</v>
      </c>
      <c r="E138" s="232" t="s">
        <v>1</v>
      </c>
      <c r="F138" s="233" t="s">
        <v>137</v>
      </c>
      <c r="G138" s="230"/>
      <c r="H138" s="234">
        <v>0.60799999999999998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135</v>
      </c>
      <c r="AU138" s="240" t="s">
        <v>133</v>
      </c>
      <c r="AV138" s="13" t="s">
        <v>133</v>
      </c>
      <c r="AW138" s="13" t="s">
        <v>32</v>
      </c>
      <c r="AX138" s="13" t="s">
        <v>75</v>
      </c>
      <c r="AY138" s="240" t="s">
        <v>125</v>
      </c>
    </row>
    <row r="139" s="14" customFormat="1">
      <c r="A139" s="14"/>
      <c r="B139" s="241"/>
      <c r="C139" s="242"/>
      <c r="D139" s="231" t="s">
        <v>135</v>
      </c>
      <c r="E139" s="243" t="s">
        <v>1</v>
      </c>
      <c r="F139" s="244" t="s">
        <v>138</v>
      </c>
      <c r="G139" s="242"/>
      <c r="H139" s="245">
        <v>1.486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1" t="s">
        <v>135</v>
      </c>
      <c r="AU139" s="251" t="s">
        <v>133</v>
      </c>
      <c r="AV139" s="14" t="s">
        <v>132</v>
      </c>
      <c r="AW139" s="14" t="s">
        <v>32</v>
      </c>
      <c r="AX139" s="14" t="s">
        <v>83</v>
      </c>
      <c r="AY139" s="251" t="s">
        <v>125</v>
      </c>
    </row>
    <row r="140" s="2" customFormat="1" ht="21.75" customHeight="1">
      <c r="A140" s="38"/>
      <c r="B140" s="39"/>
      <c r="C140" s="215" t="s">
        <v>133</v>
      </c>
      <c r="D140" s="215" t="s">
        <v>128</v>
      </c>
      <c r="E140" s="216" t="s">
        <v>139</v>
      </c>
      <c r="F140" s="217" t="s">
        <v>140</v>
      </c>
      <c r="G140" s="218" t="s">
        <v>141</v>
      </c>
      <c r="H140" s="219">
        <v>0.98999999999999999</v>
      </c>
      <c r="I140" s="220"/>
      <c r="J140" s="221">
        <f>ROUND(I140*H140,2)</f>
        <v>0</v>
      </c>
      <c r="K140" s="222"/>
      <c r="L140" s="44"/>
      <c r="M140" s="223" t="s">
        <v>1</v>
      </c>
      <c r="N140" s="224" t="s">
        <v>41</v>
      </c>
      <c r="O140" s="91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132</v>
      </c>
      <c r="AT140" s="227" t="s">
        <v>128</v>
      </c>
      <c r="AU140" s="227" t="s">
        <v>133</v>
      </c>
      <c r="AY140" s="17" t="s">
        <v>125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133</v>
      </c>
      <c r="BK140" s="228">
        <f>ROUND(I140*H140,2)</f>
        <v>0</v>
      </c>
      <c r="BL140" s="17" t="s">
        <v>132</v>
      </c>
      <c r="BM140" s="227" t="s">
        <v>142</v>
      </c>
    </row>
    <row r="141" s="13" customFormat="1">
      <c r="A141" s="13"/>
      <c r="B141" s="229"/>
      <c r="C141" s="230"/>
      <c r="D141" s="231" t="s">
        <v>135</v>
      </c>
      <c r="E141" s="232" t="s">
        <v>1</v>
      </c>
      <c r="F141" s="233" t="s">
        <v>143</v>
      </c>
      <c r="G141" s="230"/>
      <c r="H141" s="234">
        <v>0.58499999999999996</v>
      </c>
      <c r="I141" s="235"/>
      <c r="J141" s="230"/>
      <c r="K141" s="230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135</v>
      </c>
      <c r="AU141" s="240" t="s">
        <v>133</v>
      </c>
      <c r="AV141" s="13" t="s">
        <v>133</v>
      </c>
      <c r="AW141" s="13" t="s">
        <v>32</v>
      </c>
      <c r="AX141" s="13" t="s">
        <v>75</v>
      </c>
      <c r="AY141" s="240" t="s">
        <v>125</v>
      </c>
    </row>
    <row r="142" s="13" customFormat="1">
      <c r="A142" s="13"/>
      <c r="B142" s="229"/>
      <c r="C142" s="230"/>
      <c r="D142" s="231" t="s">
        <v>135</v>
      </c>
      <c r="E142" s="232" t="s">
        <v>1</v>
      </c>
      <c r="F142" s="233" t="s">
        <v>144</v>
      </c>
      <c r="G142" s="230"/>
      <c r="H142" s="234">
        <v>0.40500000000000003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135</v>
      </c>
      <c r="AU142" s="240" t="s">
        <v>133</v>
      </c>
      <c r="AV142" s="13" t="s">
        <v>133</v>
      </c>
      <c r="AW142" s="13" t="s">
        <v>32</v>
      </c>
      <c r="AX142" s="13" t="s">
        <v>75</v>
      </c>
      <c r="AY142" s="240" t="s">
        <v>125</v>
      </c>
    </row>
    <row r="143" s="14" customFormat="1">
      <c r="A143" s="14"/>
      <c r="B143" s="241"/>
      <c r="C143" s="242"/>
      <c r="D143" s="231" t="s">
        <v>135</v>
      </c>
      <c r="E143" s="243" t="s">
        <v>1</v>
      </c>
      <c r="F143" s="244" t="s">
        <v>138</v>
      </c>
      <c r="G143" s="242"/>
      <c r="H143" s="245">
        <v>0.98999999999999999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1" t="s">
        <v>135</v>
      </c>
      <c r="AU143" s="251" t="s">
        <v>133</v>
      </c>
      <c r="AV143" s="14" t="s">
        <v>132</v>
      </c>
      <c r="AW143" s="14" t="s">
        <v>32</v>
      </c>
      <c r="AX143" s="14" t="s">
        <v>83</v>
      </c>
      <c r="AY143" s="251" t="s">
        <v>125</v>
      </c>
    </row>
    <row r="144" s="2" customFormat="1" ht="37.8" customHeight="1">
      <c r="A144" s="38"/>
      <c r="B144" s="39"/>
      <c r="C144" s="215" t="s">
        <v>126</v>
      </c>
      <c r="D144" s="215" t="s">
        <v>128</v>
      </c>
      <c r="E144" s="216" t="s">
        <v>145</v>
      </c>
      <c r="F144" s="217" t="s">
        <v>146</v>
      </c>
      <c r="G144" s="218" t="s">
        <v>141</v>
      </c>
      <c r="H144" s="219">
        <v>1.464</v>
      </c>
      <c r="I144" s="220"/>
      <c r="J144" s="221">
        <f>ROUND(I144*H144,2)</f>
        <v>0</v>
      </c>
      <c r="K144" s="222"/>
      <c r="L144" s="44"/>
      <c r="M144" s="223" t="s">
        <v>1</v>
      </c>
      <c r="N144" s="224" t="s">
        <v>41</v>
      </c>
      <c r="O144" s="91"/>
      <c r="P144" s="225">
        <f>O144*H144</f>
        <v>0</v>
      </c>
      <c r="Q144" s="225">
        <v>0.035000000000000003</v>
      </c>
      <c r="R144" s="225">
        <f>Q144*H144</f>
        <v>0.051240000000000001</v>
      </c>
      <c r="S144" s="225">
        <v>0</v>
      </c>
      <c r="T144" s="22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7" t="s">
        <v>132</v>
      </c>
      <c r="AT144" s="227" t="s">
        <v>128</v>
      </c>
      <c r="AU144" s="227" t="s">
        <v>133</v>
      </c>
      <c r="AY144" s="17" t="s">
        <v>125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133</v>
      </c>
      <c r="BK144" s="228">
        <f>ROUND(I144*H144,2)</f>
        <v>0</v>
      </c>
      <c r="BL144" s="17" t="s">
        <v>132</v>
      </c>
      <c r="BM144" s="227" t="s">
        <v>147</v>
      </c>
    </row>
    <row r="145" s="13" customFormat="1">
      <c r="A145" s="13"/>
      <c r="B145" s="229"/>
      <c r="C145" s="230"/>
      <c r="D145" s="231" t="s">
        <v>135</v>
      </c>
      <c r="E145" s="232" t="s">
        <v>1</v>
      </c>
      <c r="F145" s="233" t="s">
        <v>148</v>
      </c>
      <c r="G145" s="230"/>
      <c r="H145" s="234">
        <v>0.84999999999999998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135</v>
      </c>
      <c r="AU145" s="240" t="s">
        <v>133</v>
      </c>
      <c r="AV145" s="13" t="s">
        <v>133</v>
      </c>
      <c r="AW145" s="13" t="s">
        <v>32</v>
      </c>
      <c r="AX145" s="13" t="s">
        <v>75</v>
      </c>
      <c r="AY145" s="240" t="s">
        <v>125</v>
      </c>
    </row>
    <row r="146" s="13" customFormat="1">
      <c r="A146" s="13"/>
      <c r="B146" s="229"/>
      <c r="C146" s="230"/>
      <c r="D146" s="231" t="s">
        <v>135</v>
      </c>
      <c r="E146" s="232" t="s">
        <v>1</v>
      </c>
      <c r="F146" s="233" t="s">
        <v>149</v>
      </c>
      <c r="G146" s="230"/>
      <c r="H146" s="234">
        <v>0.61399999999999999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135</v>
      </c>
      <c r="AU146" s="240" t="s">
        <v>133</v>
      </c>
      <c r="AV146" s="13" t="s">
        <v>133</v>
      </c>
      <c r="AW146" s="13" t="s">
        <v>32</v>
      </c>
      <c r="AX146" s="13" t="s">
        <v>75</v>
      </c>
      <c r="AY146" s="240" t="s">
        <v>125</v>
      </c>
    </row>
    <row r="147" s="14" customFormat="1">
      <c r="A147" s="14"/>
      <c r="B147" s="241"/>
      <c r="C147" s="242"/>
      <c r="D147" s="231" t="s">
        <v>135</v>
      </c>
      <c r="E147" s="243" t="s">
        <v>1</v>
      </c>
      <c r="F147" s="244" t="s">
        <v>138</v>
      </c>
      <c r="G147" s="242"/>
      <c r="H147" s="245">
        <v>1.464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1" t="s">
        <v>135</v>
      </c>
      <c r="AU147" s="251" t="s">
        <v>133</v>
      </c>
      <c r="AV147" s="14" t="s">
        <v>132</v>
      </c>
      <c r="AW147" s="14" t="s">
        <v>32</v>
      </c>
      <c r="AX147" s="14" t="s">
        <v>83</v>
      </c>
      <c r="AY147" s="251" t="s">
        <v>125</v>
      </c>
    </row>
    <row r="148" s="2" customFormat="1" ht="21.75" customHeight="1">
      <c r="A148" s="38"/>
      <c r="B148" s="39"/>
      <c r="C148" s="215" t="s">
        <v>132</v>
      </c>
      <c r="D148" s="215" t="s">
        <v>128</v>
      </c>
      <c r="E148" s="216" t="s">
        <v>150</v>
      </c>
      <c r="F148" s="217" t="s">
        <v>151</v>
      </c>
      <c r="G148" s="218" t="s">
        <v>152</v>
      </c>
      <c r="H148" s="219">
        <v>7.3200000000000003</v>
      </c>
      <c r="I148" s="220"/>
      <c r="J148" s="221">
        <f>ROUND(I148*H148,2)</f>
        <v>0</v>
      </c>
      <c r="K148" s="222"/>
      <c r="L148" s="44"/>
      <c r="M148" s="223" t="s">
        <v>1</v>
      </c>
      <c r="N148" s="224" t="s">
        <v>41</v>
      </c>
      <c r="O148" s="91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7" t="s">
        <v>132</v>
      </c>
      <c r="AT148" s="227" t="s">
        <v>128</v>
      </c>
      <c r="AU148" s="227" t="s">
        <v>133</v>
      </c>
      <c r="AY148" s="17" t="s">
        <v>125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133</v>
      </c>
      <c r="BK148" s="228">
        <f>ROUND(I148*H148,2)</f>
        <v>0</v>
      </c>
      <c r="BL148" s="17" t="s">
        <v>132</v>
      </c>
      <c r="BM148" s="227" t="s">
        <v>153</v>
      </c>
    </row>
    <row r="149" s="13" customFormat="1">
      <c r="A149" s="13"/>
      <c r="B149" s="229"/>
      <c r="C149" s="230"/>
      <c r="D149" s="231" t="s">
        <v>135</v>
      </c>
      <c r="E149" s="232" t="s">
        <v>1</v>
      </c>
      <c r="F149" s="233" t="s">
        <v>154</v>
      </c>
      <c r="G149" s="230"/>
      <c r="H149" s="234">
        <v>4.0599999999999996</v>
      </c>
      <c r="I149" s="235"/>
      <c r="J149" s="230"/>
      <c r="K149" s="230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135</v>
      </c>
      <c r="AU149" s="240" t="s">
        <v>133</v>
      </c>
      <c r="AV149" s="13" t="s">
        <v>133</v>
      </c>
      <c r="AW149" s="13" t="s">
        <v>32</v>
      </c>
      <c r="AX149" s="13" t="s">
        <v>75</v>
      </c>
      <c r="AY149" s="240" t="s">
        <v>125</v>
      </c>
    </row>
    <row r="150" s="13" customFormat="1">
      <c r="A150" s="13"/>
      <c r="B150" s="229"/>
      <c r="C150" s="230"/>
      <c r="D150" s="231" t="s">
        <v>135</v>
      </c>
      <c r="E150" s="232" t="s">
        <v>1</v>
      </c>
      <c r="F150" s="233" t="s">
        <v>155</v>
      </c>
      <c r="G150" s="230"/>
      <c r="H150" s="234">
        <v>3.2599999999999998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135</v>
      </c>
      <c r="AU150" s="240" t="s">
        <v>133</v>
      </c>
      <c r="AV150" s="13" t="s">
        <v>133</v>
      </c>
      <c r="AW150" s="13" t="s">
        <v>32</v>
      </c>
      <c r="AX150" s="13" t="s">
        <v>75</v>
      </c>
      <c r="AY150" s="240" t="s">
        <v>125</v>
      </c>
    </row>
    <row r="151" s="14" customFormat="1">
      <c r="A151" s="14"/>
      <c r="B151" s="241"/>
      <c r="C151" s="242"/>
      <c r="D151" s="231" t="s">
        <v>135</v>
      </c>
      <c r="E151" s="243" t="s">
        <v>1</v>
      </c>
      <c r="F151" s="244" t="s">
        <v>138</v>
      </c>
      <c r="G151" s="242"/>
      <c r="H151" s="245">
        <v>7.3200000000000003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1" t="s">
        <v>135</v>
      </c>
      <c r="AU151" s="251" t="s">
        <v>133</v>
      </c>
      <c r="AV151" s="14" t="s">
        <v>132</v>
      </c>
      <c r="AW151" s="14" t="s">
        <v>32</v>
      </c>
      <c r="AX151" s="14" t="s">
        <v>83</v>
      </c>
      <c r="AY151" s="251" t="s">
        <v>125</v>
      </c>
    </row>
    <row r="152" s="2" customFormat="1" ht="16.5" customHeight="1">
      <c r="A152" s="38"/>
      <c r="B152" s="39"/>
      <c r="C152" s="215" t="s">
        <v>156</v>
      </c>
      <c r="D152" s="215" t="s">
        <v>128</v>
      </c>
      <c r="E152" s="216" t="s">
        <v>157</v>
      </c>
      <c r="F152" s="217" t="s">
        <v>158</v>
      </c>
      <c r="G152" s="218" t="s">
        <v>152</v>
      </c>
      <c r="H152" s="219">
        <v>7.3200000000000003</v>
      </c>
      <c r="I152" s="220"/>
      <c r="J152" s="221">
        <f>ROUND(I152*H152,2)</f>
        <v>0</v>
      </c>
      <c r="K152" s="222"/>
      <c r="L152" s="44"/>
      <c r="M152" s="223" t="s">
        <v>1</v>
      </c>
      <c r="N152" s="224" t="s">
        <v>41</v>
      </c>
      <c r="O152" s="91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7" t="s">
        <v>132</v>
      </c>
      <c r="AT152" s="227" t="s">
        <v>128</v>
      </c>
      <c r="AU152" s="227" t="s">
        <v>133</v>
      </c>
      <c r="AY152" s="17" t="s">
        <v>125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133</v>
      </c>
      <c r="BK152" s="228">
        <f>ROUND(I152*H152,2)</f>
        <v>0</v>
      </c>
      <c r="BL152" s="17" t="s">
        <v>132</v>
      </c>
      <c r="BM152" s="227" t="s">
        <v>159</v>
      </c>
    </row>
    <row r="153" s="12" customFormat="1" ht="22.8" customHeight="1">
      <c r="A153" s="12"/>
      <c r="B153" s="199"/>
      <c r="C153" s="200"/>
      <c r="D153" s="201" t="s">
        <v>74</v>
      </c>
      <c r="E153" s="213" t="s">
        <v>160</v>
      </c>
      <c r="F153" s="213" t="s">
        <v>161</v>
      </c>
      <c r="G153" s="200"/>
      <c r="H153" s="200"/>
      <c r="I153" s="203"/>
      <c r="J153" s="214">
        <f>BK153</f>
        <v>0</v>
      </c>
      <c r="K153" s="200"/>
      <c r="L153" s="205"/>
      <c r="M153" s="206"/>
      <c r="N153" s="207"/>
      <c r="O153" s="207"/>
      <c r="P153" s="208">
        <f>SUM(P154:P157)</f>
        <v>0</v>
      </c>
      <c r="Q153" s="207"/>
      <c r="R153" s="208">
        <f>SUM(R154:R157)</f>
        <v>0.18060000000000001</v>
      </c>
      <c r="S153" s="207"/>
      <c r="T153" s="209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0" t="s">
        <v>83</v>
      </c>
      <c r="AT153" s="211" t="s">
        <v>74</v>
      </c>
      <c r="AU153" s="211" t="s">
        <v>83</v>
      </c>
      <c r="AY153" s="210" t="s">
        <v>125</v>
      </c>
      <c r="BK153" s="212">
        <f>SUM(BK154:BK157)</f>
        <v>0</v>
      </c>
    </row>
    <row r="154" s="2" customFormat="1" ht="24.15" customHeight="1">
      <c r="A154" s="38"/>
      <c r="B154" s="39"/>
      <c r="C154" s="215" t="s">
        <v>160</v>
      </c>
      <c r="D154" s="215" t="s">
        <v>128</v>
      </c>
      <c r="E154" s="216" t="s">
        <v>162</v>
      </c>
      <c r="F154" s="217" t="s">
        <v>163</v>
      </c>
      <c r="G154" s="218" t="s">
        <v>141</v>
      </c>
      <c r="H154" s="219">
        <v>170</v>
      </c>
      <c r="I154" s="220"/>
      <c r="J154" s="221">
        <f>ROUND(I154*H154,2)</f>
        <v>0</v>
      </c>
      <c r="K154" s="222"/>
      <c r="L154" s="44"/>
      <c r="M154" s="223" t="s">
        <v>1</v>
      </c>
      <c r="N154" s="224" t="s">
        <v>41</v>
      </c>
      <c r="O154" s="91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132</v>
      </c>
      <c r="AT154" s="227" t="s">
        <v>128</v>
      </c>
      <c r="AU154" s="227" t="s">
        <v>133</v>
      </c>
      <c r="AY154" s="17" t="s">
        <v>125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133</v>
      </c>
      <c r="BK154" s="228">
        <f>ROUND(I154*H154,2)</f>
        <v>0</v>
      </c>
      <c r="BL154" s="17" t="s">
        <v>132</v>
      </c>
      <c r="BM154" s="227" t="s">
        <v>164</v>
      </c>
    </row>
    <row r="155" s="2" customFormat="1" ht="37.8" customHeight="1">
      <c r="A155" s="38"/>
      <c r="B155" s="39"/>
      <c r="C155" s="215" t="s">
        <v>165</v>
      </c>
      <c r="D155" s="215" t="s">
        <v>128</v>
      </c>
      <c r="E155" s="216" t="s">
        <v>166</v>
      </c>
      <c r="F155" s="217" t="s">
        <v>167</v>
      </c>
      <c r="G155" s="218" t="s">
        <v>152</v>
      </c>
      <c r="H155" s="219">
        <v>56.200000000000003</v>
      </c>
      <c r="I155" s="220"/>
      <c r="J155" s="221">
        <f>ROUND(I155*H155,2)</f>
        <v>0</v>
      </c>
      <c r="K155" s="222"/>
      <c r="L155" s="44"/>
      <c r="M155" s="223" t="s">
        <v>1</v>
      </c>
      <c r="N155" s="224" t="s">
        <v>41</v>
      </c>
      <c r="O155" s="91"/>
      <c r="P155" s="225">
        <f>O155*H155</f>
        <v>0</v>
      </c>
      <c r="Q155" s="225">
        <v>0.0030000000000000001</v>
      </c>
      <c r="R155" s="225">
        <f>Q155*H155</f>
        <v>0.1686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132</v>
      </c>
      <c r="AT155" s="227" t="s">
        <v>128</v>
      </c>
      <c r="AU155" s="227" t="s">
        <v>133</v>
      </c>
      <c r="AY155" s="17" t="s">
        <v>125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133</v>
      </c>
      <c r="BK155" s="228">
        <f>ROUND(I155*H155,2)</f>
        <v>0</v>
      </c>
      <c r="BL155" s="17" t="s">
        <v>132</v>
      </c>
      <c r="BM155" s="227" t="s">
        <v>168</v>
      </c>
    </row>
    <row r="156" s="2" customFormat="1" ht="24.15" customHeight="1">
      <c r="A156" s="38"/>
      <c r="B156" s="39"/>
      <c r="C156" s="215" t="s">
        <v>169</v>
      </c>
      <c r="D156" s="215" t="s">
        <v>128</v>
      </c>
      <c r="E156" s="216" t="s">
        <v>170</v>
      </c>
      <c r="F156" s="217" t="s">
        <v>171</v>
      </c>
      <c r="G156" s="218" t="s">
        <v>172</v>
      </c>
      <c r="H156" s="219">
        <v>1</v>
      </c>
      <c r="I156" s="220"/>
      <c r="J156" s="221">
        <f>ROUND(I156*H156,2)</f>
        <v>0</v>
      </c>
      <c r="K156" s="222"/>
      <c r="L156" s="44"/>
      <c r="M156" s="223" t="s">
        <v>1</v>
      </c>
      <c r="N156" s="224" t="s">
        <v>41</v>
      </c>
      <c r="O156" s="91"/>
      <c r="P156" s="225">
        <f>O156*H156</f>
        <v>0</v>
      </c>
      <c r="Q156" s="225">
        <v>0.012</v>
      </c>
      <c r="R156" s="225">
        <f>Q156*H156</f>
        <v>0.012</v>
      </c>
      <c r="S156" s="225">
        <v>0</v>
      </c>
      <c r="T156" s="22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7" t="s">
        <v>132</v>
      </c>
      <c r="AT156" s="227" t="s">
        <v>128</v>
      </c>
      <c r="AU156" s="227" t="s">
        <v>133</v>
      </c>
      <c r="AY156" s="17" t="s">
        <v>125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7" t="s">
        <v>133</v>
      </c>
      <c r="BK156" s="228">
        <f>ROUND(I156*H156,2)</f>
        <v>0</v>
      </c>
      <c r="BL156" s="17" t="s">
        <v>132</v>
      </c>
      <c r="BM156" s="227" t="s">
        <v>173</v>
      </c>
    </row>
    <row r="157" s="2" customFormat="1" ht="16.5" customHeight="1">
      <c r="A157" s="38"/>
      <c r="B157" s="39"/>
      <c r="C157" s="215" t="s">
        <v>174</v>
      </c>
      <c r="D157" s="215" t="s">
        <v>128</v>
      </c>
      <c r="E157" s="216" t="s">
        <v>175</v>
      </c>
      <c r="F157" s="217" t="s">
        <v>176</v>
      </c>
      <c r="G157" s="218" t="s">
        <v>141</v>
      </c>
      <c r="H157" s="219">
        <v>200</v>
      </c>
      <c r="I157" s="220"/>
      <c r="J157" s="221">
        <f>ROUND(I157*H157,2)</f>
        <v>0</v>
      </c>
      <c r="K157" s="222"/>
      <c r="L157" s="44"/>
      <c r="M157" s="223" t="s">
        <v>1</v>
      </c>
      <c r="N157" s="224" t="s">
        <v>41</v>
      </c>
      <c r="O157" s="91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132</v>
      </c>
      <c r="AT157" s="227" t="s">
        <v>128</v>
      </c>
      <c r="AU157" s="227" t="s">
        <v>133</v>
      </c>
      <c r="AY157" s="17" t="s">
        <v>125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133</v>
      </c>
      <c r="BK157" s="228">
        <f>ROUND(I157*H157,2)</f>
        <v>0</v>
      </c>
      <c r="BL157" s="17" t="s">
        <v>132</v>
      </c>
      <c r="BM157" s="227" t="s">
        <v>177</v>
      </c>
    </row>
    <row r="158" s="12" customFormat="1" ht="22.8" customHeight="1">
      <c r="A158" s="12"/>
      <c r="B158" s="199"/>
      <c r="C158" s="200"/>
      <c r="D158" s="201" t="s">
        <v>74</v>
      </c>
      <c r="E158" s="213" t="s">
        <v>174</v>
      </c>
      <c r="F158" s="213" t="s">
        <v>178</v>
      </c>
      <c r="G158" s="200"/>
      <c r="H158" s="200"/>
      <c r="I158" s="203"/>
      <c r="J158" s="214">
        <f>BK158</f>
        <v>0</v>
      </c>
      <c r="K158" s="200"/>
      <c r="L158" s="205"/>
      <c r="M158" s="206"/>
      <c r="N158" s="207"/>
      <c r="O158" s="207"/>
      <c r="P158" s="208">
        <f>SUM(P159:P192)</f>
        <v>0</v>
      </c>
      <c r="Q158" s="207"/>
      <c r="R158" s="208">
        <f>SUM(R159:R192)</f>
        <v>0.0027300000000000002</v>
      </c>
      <c r="S158" s="207"/>
      <c r="T158" s="209">
        <f>SUM(T159:T192)</f>
        <v>2.6217060000000001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0" t="s">
        <v>83</v>
      </c>
      <c r="AT158" s="211" t="s">
        <v>74</v>
      </c>
      <c r="AU158" s="211" t="s">
        <v>83</v>
      </c>
      <c r="AY158" s="210" t="s">
        <v>125</v>
      </c>
      <c r="BK158" s="212">
        <f>SUM(BK159:BK192)</f>
        <v>0</v>
      </c>
    </row>
    <row r="159" s="2" customFormat="1" ht="33" customHeight="1">
      <c r="A159" s="38"/>
      <c r="B159" s="39"/>
      <c r="C159" s="215" t="s">
        <v>179</v>
      </c>
      <c r="D159" s="215" t="s">
        <v>128</v>
      </c>
      <c r="E159" s="216" t="s">
        <v>180</v>
      </c>
      <c r="F159" s="217" t="s">
        <v>181</v>
      </c>
      <c r="G159" s="218" t="s">
        <v>141</v>
      </c>
      <c r="H159" s="219">
        <v>594</v>
      </c>
      <c r="I159" s="220"/>
      <c r="J159" s="221">
        <f>ROUND(I159*H159,2)</f>
        <v>0</v>
      </c>
      <c r="K159" s="222"/>
      <c r="L159" s="44"/>
      <c r="M159" s="223" t="s">
        <v>1</v>
      </c>
      <c r="N159" s="224" t="s">
        <v>41</v>
      </c>
      <c r="O159" s="91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132</v>
      </c>
      <c r="AT159" s="227" t="s">
        <v>128</v>
      </c>
      <c r="AU159" s="227" t="s">
        <v>133</v>
      </c>
      <c r="AY159" s="17" t="s">
        <v>125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133</v>
      </c>
      <c r="BK159" s="228">
        <f>ROUND(I159*H159,2)</f>
        <v>0</v>
      </c>
      <c r="BL159" s="17" t="s">
        <v>132</v>
      </c>
      <c r="BM159" s="227" t="s">
        <v>182</v>
      </c>
    </row>
    <row r="160" s="13" customFormat="1">
      <c r="A160" s="13"/>
      <c r="B160" s="229"/>
      <c r="C160" s="230"/>
      <c r="D160" s="231" t="s">
        <v>135</v>
      </c>
      <c r="E160" s="232" t="s">
        <v>1</v>
      </c>
      <c r="F160" s="233" t="s">
        <v>183</v>
      </c>
      <c r="G160" s="230"/>
      <c r="H160" s="234">
        <v>594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135</v>
      </c>
      <c r="AU160" s="240" t="s">
        <v>133</v>
      </c>
      <c r="AV160" s="13" t="s">
        <v>133</v>
      </c>
      <c r="AW160" s="13" t="s">
        <v>32</v>
      </c>
      <c r="AX160" s="13" t="s">
        <v>83</v>
      </c>
      <c r="AY160" s="240" t="s">
        <v>125</v>
      </c>
    </row>
    <row r="161" s="2" customFormat="1" ht="33" customHeight="1">
      <c r="A161" s="38"/>
      <c r="B161" s="39"/>
      <c r="C161" s="215" t="s">
        <v>184</v>
      </c>
      <c r="D161" s="215" t="s">
        <v>128</v>
      </c>
      <c r="E161" s="216" t="s">
        <v>185</v>
      </c>
      <c r="F161" s="217" t="s">
        <v>186</v>
      </c>
      <c r="G161" s="218" t="s">
        <v>141</v>
      </c>
      <c r="H161" s="219">
        <v>26730</v>
      </c>
      <c r="I161" s="220"/>
      <c r="J161" s="221">
        <f>ROUND(I161*H161,2)</f>
        <v>0</v>
      </c>
      <c r="K161" s="222"/>
      <c r="L161" s="44"/>
      <c r="M161" s="223" t="s">
        <v>1</v>
      </c>
      <c r="N161" s="224" t="s">
        <v>41</v>
      </c>
      <c r="O161" s="91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7" t="s">
        <v>132</v>
      </c>
      <c r="AT161" s="227" t="s">
        <v>128</v>
      </c>
      <c r="AU161" s="227" t="s">
        <v>133</v>
      </c>
      <c r="AY161" s="17" t="s">
        <v>125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133</v>
      </c>
      <c r="BK161" s="228">
        <f>ROUND(I161*H161,2)</f>
        <v>0</v>
      </c>
      <c r="BL161" s="17" t="s">
        <v>132</v>
      </c>
      <c r="BM161" s="227" t="s">
        <v>187</v>
      </c>
    </row>
    <row r="162" s="13" customFormat="1">
      <c r="A162" s="13"/>
      <c r="B162" s="229"/>
      <c r="C162" s="230"/>
      <c r="D162" s="231" t="s">
        <v>135</v>
      </c>
      <c r="E162" s="232" t="s">
        <v>1</v>
      </c>
      <c r="F162" s="233" t="s">
        <v>188</v>
      </c>
      <c r="G162" s="230"/>
      <c r="H162" s="234">
        <v>26730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135</v>
      </c>
      <c r="AU162" s="240" t="s">
        <v>133</v>
      </c>
      <c r="AV162" s="13" t="s">
        <v>133</v>
      </c>
      <c r="AW162" s="13" t="s">
        <v>32</v>
      </c>
      <c r="AX162" s="13" t="s">
        <v>83</v>
      </c>
      <c r="AY162" s="240" t="s">
        <v>125</v>
      </c>
    </row>
    <row r="163" s="2" customFormat="1" ht="33" customHeight="1">
      <c r="A163" s="38"/>
      <c r="B163" s="39"/>
      <c r="C163" s="215" t="s">
        <v>189</v>
      </c>
      <c r="D163" s="215" t="s">
        <v>128</v>
      </c>
      <c r="E163" s="216" t="s">
        <v>190</v>
      </c>
      <c r="F163" s="217" t="s">
        <v>191</v>
      </c>
      <c r="G163" s="218" t="s">
        <v>141</v>
      </c>
      <c r="H163" s="219">
        <v>594</v>
      </c>
      <c r="I163" s="220"/>
      <c r="J163" s="221">
        <f>ROUND(I163*H163,2)</f>
        <v>0</v>
      </c>
      <c r="K163" s="222"/>
      <c r="L163" s="44"/>
      <c r="M163" s="223" t="s">
        <v>1</v>
      </c>
      <c r="N163" s="224" t="s">
        <v>41</v>
      </c>
      <c r="O163" s="91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7" t="s">
        <v>132</v>
      </c>
      <c r="AT163" s="227" t="s">
        <v>128</v>
      </c>
      <c r="AU163" s="227" t="s">
        <v>133</v>
      </c>
      <c r="AY163" s="17" t="s">
        <v>125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7" t="s">
        <v>133</v>
      </c>
      <c r="BK163" s="228">
        <f>ROUND(I163*H163,2)</f>
        <v>0</v>
      </c>
      <c r="BL163" s="17" t="s">
        <v>132</v>
      </c>
      <c r="BM163" s="227" t="s">
        <v>192</v>
      </c>
    </row>
    <row r="164" s="13" customFormat="1">
      <c r="A164" s="13"/>
      <c r="B164" s="229"/>
      <c r="C164" s="230"/>
      <c r="D164" s="231" t="s">
        <v>135</v>
      </c>
      <c r="E164" s="232" t="s">
        <v>1</v>
      </c>
      <c r="F164" s="233" t="s">
        <v>193</v>
      </c>
      <c r="G164" s="230"/>
      <c r="H164" s="234">
        <v>594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135</v>
      </c>
      <c r="AU164" s="240" t="s">
        <v>133</v>
      </c>
      <c r="AV164" s="13" t="s">
        <v>133</v>
      </c>
      <c r="AW164" s="13" t="s">
        <v>32</v>
      </c>
      <c r="AX164" s="13" t="s">
        <v>83</v>
      </c>
      <c r="AY164" s="240" t="s">
        <v>125</v>
      </c>
    </row>
    <row r="165" s="2" customFormat="1" ht="33" customHeight="1">
      <c r="A165" s="38"/>
      <c r="B165" s="39"/>
      <c r="C165" s="215" t="s">
        <v>194</v>
      </c>
      <c r="D165" s="215" t="s">
        <v>128</v>
      </c>
      <c r="E165" s="216" t="s">
        <v>195</v>
      </c>
      <c r="F165" s="217" t="s">
        <v>196</v>
      </c>
      <c r="G165" s="218" t="s">
        <v>152</v>
      </c>
      <c r="H165" s="219">
        <v>66</v>
      </c>
      <c r="I165" s="220"/>
      <c r="J165" s="221">
        <f>ROUND(I165*H165,2)</f>
        <v>0</v>
      </c>
      <c r="K165" s="222"/>
      <c r="L165" s="44"/>
      <c r="M165" s="223" t="s">
        <v>1</v>
      </c>
      <c r="N165" s="224" t="s">
        <v>41</v>
      </c>
      <c r="O165" s="91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132</v>
      </c>
      <c r="AT165" s="227" t="s">
        <v>128</v>
      </c>
      <c r="AU165" s="227" t="s">
        <v>133</v>
      </c>
      <c r="AY165" s="17" t="s">
        <v>125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133</v>
      </c>
      <c r="BK165" s="228">
        <f>ROUND(I165*H165,2)</f>
        <v>0</v>
      </c>
      <c r="BL165" s="17" t="s">
        <v>132</v>
      </c>
      <c r="BM165" s="227" t="s">
        <v>197</v>
      </c>
    </row>
    <row r="166" s="13" customFormat="1">
      <c r="A166" s="13"/>
      <c r="B166" s="229"/>
      <c r="C166" s="230"/>
      <c r="D166" s="231" t="s">
        <v>135</v>
      </c>
      <c r="E166" s="232" t="s">
        <v>1</v>
      </c>
      <c r="F166" s="233" t="s">
        <v>198</v>
      </c>
      <c r="G166" s="230"/>
      <c r="H166" s="234">
        <v>66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135</v>
      </c>
      <c r="AU166" s="240" t="s">
        <v>133</v>
      </c>
      <c r="AV166" s="13" t="s">
        <v>133</v>
      </c>
      <c r="AW166" s="13" t="s">
        <v>32</v>
      </c>
      <c r="AX166" s="13" t="s">
        <v>83</v>
      </c>
      <c r="AY166" s="240" t="s">
        <v>125</v>
      </c>
    </row>
    <row r="167" s="2" customFormat="1" ht="33" customHeight="1">
      <c r="A167" s="38"/>
      <c r="B167" s="39"/>
      <c r="C167" s="215" t="s">
        <v>199</v>
      </c>
      <c r="D167" s="215" t="s">
        <v>128</v>
      </c>
      <c r="E167" s="216" t="s">
        <v>200</v>
      </c>
      <c r="F167" s="217" t="s">
        <v>201</v>
      </c>
      <c r="G167" s="218" t="s">
        <v>152</v>
      </c>
      <c r="H167" s="219">
        <v>2970</v>
      </c>
      <c r="I167" s="220"/>
      <c r="J167" s="221">
        <f>ROUND(I167*H167,2)</f>
        <v>0</v>
      </c>
      <c r="K167" s="222"/>
      <c r="L167" s="44"/>
      <c r="M167" s="223" t="s">
        <v>1</v>
      </c>
      <c r="N167" s="224" t="s">
        <v>41</v>
      </c>
      <c r="O167" s="91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132</v>
      </c>
      <c r="AT167" s="227" t="s">
        <v>128</v>
      </c>
      <c r="AU167" s="227" t="s">
        <v>133</v>
      </c>
      <c r="AY167" s="17" t="s">
        <v>125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133</v>
      </c>
      <c r="BK167" s="228">
        <f>ROUND(I167*H167,2)</f>
        <v>0</v>
      </c>
      <c r="BL167" s="17" t="s">
        <v>132</v>
      </c>
      <c r="BM167" s="227" t="s">
        <v>202</v>
      </c>
    </row>
    <row r="168" s="13" customFormat="1">
      <c r="A168" s="13"/>
      <c r="B168" s="229"/>
      <c r="C168" s="230"/>
      <c r="D168" s="231" t="s">
        <v>135</v>
      </c>
      <c r="E168" s="232" t="s">
        <v>1</v>
      </c>
      <c r="F168" s="233" t="s">
        <v>203</v>
      </c>
      <c r="G168" s="230"/>
      <c r="H168" s="234">
        <v>2970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135</v>
      </c>
      <c r="AU168" s="240" t="s">
        <v>133</v>
      </c>
      <c r="AV168" s="13" t="s">
        <v>133</v>
      </c>
      <c r="AW168" s="13" t="s">
        <v>32</v>
      </c>
      <c r="AX168" s="13" t="s">
        <v>83</v>
      </c>
      <c r="AY168" s="240" t="s">
        <v>125</v>
      </c>
    </row>
    <row r="169" s="2" customFormat="1" ht="33" customHeight="1">
      <c r="A169" s="38"/>
      <c r="B169" s="39"/>
      <c r="C169" s="215" t="s">
        <v>8</v>
      </c>
      <c r="D169" s="215" t="s">
        <v>128</v>
      </c>
      <c r="E169" s="216" t="s">
        <v>204</v>
      </c>
      <c r="F169" s="217" t="s">
        <v>205</v>
      </c>
      <c r="G169" s="218" t="s">
        <v>152</v>
      </c>
      <c r="H169" s="219">
        <v>66</v>
      </c>
      <c r="I169" s="220"/>
      <c r="J169" s="221">
        <f>ROUND(I169*H169,2)</f>
        <v>0</v>
      </c>
      <c r="K169" s="222"/>
      <c r="L169" s="44"/>
      <c r="M169" s="223" t="s">
        <v>1</v>
      </c>
      <c r="N169" s="224" t="s">
        <v>41</v>
      </c>
      <c r="O169" s="91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7" t="s">
        <v>132</v>
      </c>
      <c r="AT169" s="227" t="s">
        <v>128</v>
      </c>
      <c r="AU169" s="227" t="s">
        <v>133</v>
      </c>
      <c r="AY169" s="17" t="s">
        <v>125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133</v>
      </c>
      <c r="BK169" s="228">
        <f>ROUND(I169*H169,2)</f>
        <v>0</v>
      </c>
      <c r="BL169" s="17" t="s">
        <v>132</v>
      </c>
      <c r="BM169" s="227" t="s">
        <v>206</v>
      </c>
    </row>
    <row r="170" s="13" customFormat="1">
      <c r="A170" s="13"/>
      <c r="B170" s="229"/>
      <c r="C170" s="230"/>
      <c r="D170" s="231" t="s">
        <v>135</v>
      </c>
      <c r="E170" s="232" t="s">
        <v>1</v>
      </c>
      <c r="F170" s="233" t="s">
        <v>207</v>
      </c>
      <c r="G170" s="230"/>
      <c r="H170" s="234">
        <v>66</v>
      </c>
      <c r="I170" s="235"/>
      <c r="J170" s="230"/>
      <c r="K170" s="230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135</v>
      </c>
      <c r="AU170" s="240" t="s">
        <v>133</v>
      </c>
      <c r="AV170" s="13" t="s">
        <v>133</v>
      </c>
      <c r="AW170" s="13" t="s">
        <v>32</v>
      </c>
      <c r="AX170" s="13" t="s">
        <v>83</v>
      </c>
      <c r="AY170" s="240" t="s">
        <v>125</v>
      </c>
    </row>
    <row r="171" s="2" customFormat="1" ht="16.5" customHeight="1">
      <c r="A171" s="38"/>
      <c r="B171" s="39"/>
      <c r="C171" s="215" t="s">
        <v>208</v>
      </c>
      <c r="D171" s="215" t="s">
        <v>128</v>
      </c>
      <c r="E171" s="216" t="s">
        <v>209</v>
      </c>
      <c r="F171" s="217" t="s">
        <v>210</v>
      </c>
      <c r="G171" s="218" t="s">
        <v>152</v>
      </c>
      <c r="H171" s="219">
        <v>6</v>
      </c>
      <c r="I171" s="220"/>
      <c r="J171" s="221">
        <f>ROUND(I171*H171,2)</f>
        <v>0</v>
      </c>
      <c r="K171" s="222"/>
      <c r="L171" s="44"/>
      <c r="M171" s="223" t="s">
        <v>1</v>
      </c>
      <c r="N171" s="224" t="s">
        <v>41</v>
      </c>
      <c r="O171" s="91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7" t="s">
        <v>132</v>
      </c>
      <c r="AT171" s="227" t="s">
        <v>128</v>
      </c>
      <c r="AU171" s="227" t="s">
        <v>133</v>
      </c>
      <c r="AY171" s="17" t="s">
        <v>125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133</v>
      </c>
      <c r="BK171" s="228">
        <f>ROUND(I171*H171,2)</f>
        <v>0</v>
      </c>
      <c r="BL171" s="17" t="s">
        <v>132</v>
      </c>
      <c r="BM171" s="227" t="s">
        <v>211</v>
      </c>
    </row>
    <row r="172" s="13" customFormat="1">
      <c r="A172" s="13"/>
      <c r="B172" s="229"/>
      <c r="C172" s="230"/>
      <c r="D172" s="231" t="s">
        <v>135</v>
      </c>
      <c r="E172" s="232" t="s">
        <v>1</v>
      </c>
      <c r="F172" s="233" t="s">
        <v>212</v>
      </c>
      <c r="G172" s="230"/>
      <c r="H172" s="234">
        <v>6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135</v>
      </c>
      <c r="AU172" s="240" t="s">
        <v>133</v>
      </c>
      <c r="AV172" s="13" t="s">
        <v>133</v>
      </c>
      <c r="AW172" s="13" t="s">
        <v>32</v>
      </c>
      <c r="AX172" s="13" t="s">
        <v>83</v>
      </c>
      <c r="AY172" s="240" t="s">
        <v>125</v>
      </c>
    </row>
    <row r="173" s="2" customFormat="1" ht="24.15" customHeight="1">
      <c r="A173" s="38"/>
      <c r="B173" s="39"/>
      <c r="C173" s="215" t="s">
        <v>213</v>
      </c>
      <c r="D173" s="215" t="s">
        <v>128</v>
      </c>
      <c r="E173" s="216" t="s">
        <v>214</v>
      </c>
      <c r="F173" s="217" t="s">
        <v>215</v>
      </c>
      <c r="G173" s="218" t="s">
        <v>152</v>
      </c>
      <c r="H173" s="219">
        <v>270</v>
      </c>
      <c r="I173" s="220"/>
      <c r="J173" s="221">
        <f>ROUND(I173*H173,2)</f>
        <v>0</v>
      </c>
      <c r="K173" s="222"/>
      <c r="L173" s="44"/>
      <c r="M173" s="223" t="s">
        <v>1</v>
      </c>
      <c r="N173" s="224" t="s">
        <v>41</v>
      </c>
      <c r="O173" s="91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7" t="s">
        <v>132</v>
      </c>
      <c r="AT173" s="227" t="s">
        <v>128</v>
      </c>
      <c r="AU173" s="227" t="s">
        <v>133</v>
      </c>
      <c r="AY173" s="17" t="s">
        <v>125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7" t="s">
        <v>133</v>
      </c>
      <c r="BK173" s="228">
        <f>ROUND(I173*H173,2)</f>
        <v>0</v>
      </c>
      <c r="BL173" s="17" t="s">
        <v>132</v>
      </c>
      <c r="BM173" s="227" t="s">
        <v>216</v>
      </c>
    </row>
    <row r="174" s="13" customFormat="1">
      <c r="A174" s="13"/>
      <c r="B174" s="229"/>
      <c r="C174" s="230"/>
      <c r="D174" s="231" t="s">
        <v>135</v>
      </c>
      <c r="E174" s="232" t="s">
        <v>1</v>
      </c>
      <c r="F174" s="233" t="s">
        <v>217</v>
      </c>
      <c r="G174" s="230"/>
      <c r="H174" s="234">
        <v>270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135</v>
      </c>
      <c r="AU174" s="240" t="s">
        <v>133</v>
      </c>
      <c r="AV174" s="13" t="s">
        <v>133</v>
      </c>
      <c r="AW174" s="13" t="s">
        <v>32</v>
      </c>
      <c r="AX174" s="13" t="s">
        <v>83</v>
      </c>
      <c r="AY174" s="240" t="s">
        <v>125</v>
      </c>
    </row>
    <row r="175" s="2" customFormat="1" ht="16.5" customHeight="1">
      <c r="A175" s="38"/>
      <c r="B175" s="39"/>
      <c r="C175" s="215" t="s">
        <v>218</v>
      </c>
      <c r="D175" s="215" t="s">
        <v>128</v>
      </c>
      <c r="E175" s="216" t="s">
        <v>219</v>
      </c>
      <c r="F175" s="217" t="s">
        <v>220</v>
      </c>
      <c r="G175" s="218" t="s">
        <v>152</v>
      </c>
      <c r="H175" s="219">
        <v>6</v>
      </c>
      <c r="I175" s="220"/>
      <c r="J175" s="221">
        <f>ROUND(I175*H175,2)</f>
        <v>0</v>
      </c>
      <c r="K175" s="222"/>
      <c r="L175" s="44"/>
      <c r="M175" s="223" t="s">
        <v>1</v>
      </c>
      <c r="N175" s="224" t="s">
        <v>41</v>
      </c>
      <c r="O175" s="91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7" t="s">
        <v>132</v>
      </c>
      <c r="AT175" s="227" t="s">
        <v>128</v>
      </c>
      <c r="AU175" s="227" t="s">
        <v>133</v>
      </c>
      <c r="AY175" s="17" t="s">
        <v>125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7" t="s">
        <v>133</v>
      </c>
      <c r="BK175" s="228">
        <f>ROUND(I175*H175,2)</f>
        <v>0</v>
      </c>
      <c r="BL175" s="17" t="s">
        <v>132</v>
      </c>
      <c r="BM175" s="227" t="s">
        <v>221</v>
      </c>
    </row>
    <row r="176" s="13" customFormat="1">
      <c r="A176" s="13"/>
      <c r="B176" s="229"/>
      <c r="C176" s="230"/>
      <c r="D176" s="231" t="s">
        <v>135</v>
      </c>
      <c r="E176" s="232" t="s">
        <v>1</v>
      </c>
      <c r="F176" s="233" t="s">
        <v>160</v>
      </c>
      <c r="G176" s="230"/>
      <c r="H176" s="234">
        <v>6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135</v>
      </c>
      <c r="AU176" s="240" t="s">
        <v>133</v>
      </c>
      <c r="AV176" s="13" t="s">
        <v>133</v>
      </c>
      <c r="AW176" s="13" t="s">
        <v>32</v>
      </c>
      <c r="AX176" s="13" t="s">
        <v>83</v>
      </c>
      <c r="AY176" s="240" t="s">
        <v>125</v>
      </c>
    </row>
    <row r="177" s="2" customFormat="1" ht="37.8" customHeight="1">
      <c r="A177" s="38"/>
      <c r="B177" s="39"/>
      <c r="C177" s="215" t="s">
        <v>222</v>
      </c>
      <c r="D177" s="215" t="s">
        <v>128</v>
      </c>
      <c r="E177" s="216" t="s">
        <v>223</v>
      </c>
      <c r="F177" s="217" t="s">
        <v>224</v>
      </c>
      <c r="G177" s="218" t="s">
        <v>172</v>
      </c>
      <c r="H177" s="219">
        <v>1</v>
      </c>
      <c r="I177" s="220"/>
      <c r="J177" s="221">
        <f>ROUND(I177*H177,2)</f>
        <v>0</v>
      </c>
      <c r="K177" s="222"/>
      <c r="L177" s="44"/>
      <c r="M177" s="223" t="s">
        <v>1</v>
      </c>
      <c r="N177" s="224" t="s">
        <v>41</v>
      </c>
      <c r="O177" s="91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7" t="s">
        <v>132</v>
      </c>
      <c r="AT177" s="227" t="s">
        <v>128</v>
      </c>
      <c r="AU177" s="227" t="s">
        <v>133</v>
      </c>
      <c r="AY177" s="17" t="s">
        <v>125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7" t="s">
        <v>133</v>
      </c>
      <c r="BK177" s="228">
        <f>ROUND(I177*H177,2)</f>
        <v>0</v>
      </c>
      <c r="BL177" s="17" t="s">
        <v>132</v>
      </c>
      <c r="BM177" s="227" t="s">
        <v>225</v>
      </c>
    </row>
    <row r="178" s="2" customFormat="1" ht="37.8" customHeight="1">
      <c r="A178" s="38"/>
      <c r="B178" s="39"/>
      <c r="C178" s="215" t="s">
        <v>226</v>
      </c>
      <c r="D178" s="215" t="s">
        <v>128</v>
      </c>
      <c r="E178" s="216" t="s">
        <v>227</v>
      </c>
      <c r="F178" s="217" t="s">
        <v>228</v>
      </c>
      <c r="G178" s="218" t="s">
        <v>141</v>
      </c>
      <c r="H178" s="219">
        <v>13</v>
      </c>
      <c r="I178" s="220"/>
      <c r="J178" s="221">
        <f>ROUND(I178*H178,2)</f>
        <v>0</v>
      </c>
      <c r="K178" s="222"/>
      <c r="L178" s="44"/>
      <c r="M178" s="223" t="s">
        <v>1</v>
      </c>
      <c r="N178" s="224" t="s">
        <v>41</v>
      </c>
      <c r="O178" s="91"/>
      <c r="P178" s="225">
        <f>O178*H178</f>
        <v>0</v>
      </c>
      <c r="Q178" s="225">
        <v>0.00021000000000000001</v>
      </c>
      <c r="R178" s="225">
        <f>Q178*H178</f>
        <v>0.0027300000000000002</v>
      </c>
      <c r="S178" s="225">
        <v>0</v>
      </c>
      <c r="T178" s="22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7" t="s">
        <v>132</v>
      </c>
      <c r="AT178" s="227" t="s">
        <v>128</v>
      </c>
      <c r="AU178" s="227" t="s">
        <v>133</v>
      </c>
      <c r="AY178" s="17" t="s">
        <v>125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7" t="s">
        <v>133</v>
      </c>
      <c r="BK178" s="228">
        <f>ROUND(I178*H178,2)</f>
        <v>0</v>
      </c>
      <c r="BL178" s="17" t="s">
        <v>132</v>
      </c>
      <c r="BM178" s="227" t="s">
        <v>229</v>
      </c>
    </row>
    <row r="179" s="15" customFormat="1">
      <c r="A179" s="15"/>
      <c r="B179" s="252"/>
      <c r="C179" s="253"/>
      <c r="D179" s="231" t="s">
        <v>135</v>
      </c>
      <c r="E179" s="254" t="s">
        <v>1</v>
      </c>
      <c r="F179" s="255" t="s">
        <v>230</v>
      </c>
      <c r="G179" s="253"/>
      <c r="H179" s="254" t="s">
        <v>1</v>
      </c>
      <c r="I179" s="256"/>
      <c r="J179" s="253"/>
      <c r="K179" s="253"/>
      <c r="L179" s="257"/>
      <c r="M179" s="258"/>
      <c r="N179" s="259"/>
      <c r="O179" s="259"/>
      <c r="P179" s="259"/>
      <c r="Q179" s="259"/>
      <c r="R179" s="259"/>
      <c r="S179" s="259"/>
      <c r="T179" s="260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1" t="s">
        <v>135</v>
      </c>
      <c r="AU179" s="261" t="s">
        <v>133</v>
      </c>
      <c r="AV179" s="15" t="s">
        <v>83</v>
      </c>
      <c r="AW179" s="15" t="s">
        <v>32</v>
      </c>
      <c r="AX179" s="15" t="s">
        <v>75</v>
      </c>
      <c r="AY179" s="261" t="s">
        <v>125</v>
      </c>
    </row>
    <row r="180" s="13" customFormat="1">
      <c r="A180" s="13"/>
      <c r="B180" s="229"/>
      <c r="C180" s="230"/>
      <c r="D180" s="231" t="s">
        <v>135</v>
      </c>
      <c r="E180" s="232" t="s">
        <v>1</v>
      </c>
      <c r="F180" s="233" t="s">
        <v>231</v>
      </c>
      <c r="G180" s="230"/>
      <c r="H180" s="234">
        <v>7</v>
      </c>
      <c r="I180" s="235"/>
      <c r="J180" s="230"/>
      <c r="K180" s="230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135</v>
      </c>
      <c r="AU180" s="240" t="s">
        <v>133</v>
      </c>
      <c r="AV180" s="13" t="s">
        <v>133</v>
      </c>
      <c r="AW180" s="13" t="s">
        <v>32</v>
      </c>
      <c r="AX180" s="13" t="s">
        <v>75</v>
      </c>
      <c r="AY180" s="240" t="s">
        <v>125</v>
      </c>
    </row>
    <row r="181" s="13" customFormat="1">
      <c r="A181" s="13"/>
      <c r="B181" s="229"/>
      <c r="C181" s="230"/>
      <c r="D181" s="231" t="s">
        <v>135</v>
      </c>
      <c r="E181" s="232" t="s">
        <v>1</v>
      </c>
      <c r="F181" s="233" t="s">
        <v>232</v>
      </c>
      <c r="G181" s="230"/>
      <c r="H181" s="234">
        <v>6</v>
      </c>
      <c r="I181" s="235"/>
      <c r="J181" s="230"/>
      <c r="K181" s="230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135</v>
      </c>
      <c r="AU181" s="240" t="s">
        <v>133</v>
      </c>
      <c r="AV181" s="13" t="s">
        <v>133</v>
      </c>
      <c r="AW181" s="13" t="s">
        <v>32</v>
      </c>
      <c r="AX181" s="13" t="s">
        <v>75</v>
      </c>
      <c r="AY181" s="240" t="s">
        <v>125</v>
      </c>
    </row>
    <row r="182" s="14" customFormat="1">
      <c r="A182" s="14"/>
      <c r="B182" s="241"/>
      <c r="C182" s="242"/>
      <c r="D182" s="231" t="s">
        <v>135</v>
      </c>
      <c r="E182" s="243" t="s">
        <v>1</v>
      </c>
      <c r="F182" s="244" t="s">
        <v>138</v>
      </c>
      <c r="G182" s="242"/>
      <c r="H182" s="245">
        <v>13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135</v>
      </c>
      <c r="AU182" s="251" t="s">
        <v>133</v>
      </c>
      <c r="AV182" s="14" t="s">
        <v>132</v>
      </c>
      <c r="AW182" s="14" t="s">
        <v>32</v>
      </c>
      <c r="AX182" s="14" t="s">
        <v>83</v>
      </c>
      <c r="AY182" s="251" t="s">
        <v>125</v>
      </c>
    </row>
    <row r="183" s="2" customFormat="1" ht="21.75" customHeight="1">
      <c r="A183" s="38"/>
      <c r="B183" s="39"/>
      <c r="C183" s="215" t="s">
        <v>7</v>
      </c>
      <c r="D183" s="215" t="s">
        <v>128</v>
      </c>
      <c r="E183" s="216" t="s">
        <v>233</v>
      </c>
      <c r="F183" s="217" t="s">
        <v>234</v>
      </c>
      <c r="G183" s="218" t="s">
        <v>131</v>
      </c>
      <c r="H183" s="219">
        <v>1.486</v>
      </c>
      <c r="I183" s="220"/>
      <c r="J183" s="221">
        <f>ROUND(I183*H183,2)</f>
        <v>0</v>
      </c>
      <c r="K183" s="222"/>
      <c r="L183" s="44"/>
      <c r="M183" s="223" t="s">
        <v>1</v>
      </c>
      <c r="N183" s="224" t="s">
        <v>41</v>
      </c>
      <c r="O183" s="91"/>
      <c r="P183" s="225">
        <f>O183*H183</f>
        <v>0</v>
      </c>
      <c r="Q183" s="225">
        <v>0</v>
      </c>
      <c r="R183" s="225">
        <f>Q183*H183</f>
        <v>0</v>
      </c>
      <c r="S183" s="225">
        <v>1.671</v>
      </c>
      <c r="T183" s="226">
        <f>S183*H183</f>
        <v>2.4831060000000003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7" t="s">
        <v>132</v>
      </c>
      <c r="AT183" s="227" t="s">
        <v>128</v>
      </c>
      <c r="AU183" s="227" t="s">
        <v>133</v>
      </c>
      <c r="AY183" s="17" t="s">
        <v>125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7" t="s">
        <v>133</v>
      </c>
      <c r="BK183" s="228">
        <f>ROUND(I183*H183,2)</f>
        <v>0</v>
      </c>
      <c r="BL183" s="17" t="s">
        <v>132</v>
      </c>
      <c r="BM183" s="227" t="s">
        <v>235</v>
      </c>
    </row>
    <row r="184" s="13" customFormat="1">
      <c r="A184" s="13"/>
      <c r="B184" s="229"/>
      <c r="C184" s="230"/>
      <c r="D184" s="231" t="s">
        <v>135</v>
      </c>
      <c r="E184" s="232" t="s">
        <v>1</v>
      </c>
      <c r="F184" s="233" t="s">
        <v>136</v>
      </c>
      <c r="G184" s="230"/>
      <c r="H184" s="234">
        <v>0.878</v>
      </c>
      <c r="I184" s="235"/>
      <c r="J184" s="230"/>
      <c r="K184" s="230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135</v>
      </c>
      <c r="AU184" s="240" t="s">
        <v>133</v>
      </c>
      <c r="AV184" s="13" t="s">
        <v>133</v>
      </c>
      <c r="AW184" s="13" t="s">
        <v>32</v>
      </c>
      <c r="AX184" s="13" t="s">
        <v>75</v>
      </c>
      <c r="AY184" s="240" t="s">
        <v>125</v>
      </c>
    </row>
    <row r="185" s="13" customFormat="1">
      <c r="A185" s="13"/>
      <c r="B185" s="229"/>
      <c r="C185" s="230"/>
      <c r="D185" s="231" t="s">
        <v>135</v>
      </c>
      <c r="E185" s="232" t="s">
        <v>1</v>
      </c>
      <c r="F185" s="233" t="s">
        <v>137</v>
      </c>
      <c r="G185" s="230"/>
      <c r="H185" s="234">
        <v>0.60799999999999998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135</v>
      </c>
      <c r="AU185" s="240" t="s">
        <v>133</v>
      </c>
      <c r="AV185" s="13" t="s">
        <v>133</v>
      </c>
      <c r="AW185" s="13" t="s">
        <v>32</v>
      </c>
      <c r="AX185" s="13" t="s">
        <v>75</v>
      </c>
      <c r="AY185" s="240" t="s">
        <v>125</v>
      </c>
    </row>
    <row r="186" s="14" customFormat="1">
      <c r="A186" s="14"/>
      <c r="B186" s="241"/>
      <c r="C186" s="242"/>
      <c r="D186" s="231" t="s">
        <v>135</v>
      </c>
      <c r="E186" s="243" t="s">
        <v>1</v>
      </c>
      <c r="F186" s="244" t="s">
        <v>138</v>
      </c>
      <c r="G186" s="242"/>
      <c r="H186" s="245">
        <v>1.486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1" t="s">
        <v>135</v>
      </c>
      <c r="AU186" s="251" t="s">
        <v>133</v>
      </c>
      <c r="AV186" s="14" t="s">
        <v>132</v>
      </c>
      <c r="AW186" s="14" t="s">
        <v>32</v>
      </c>
      <c r="AX186" s="14" t="s">
        <v>83</v>
      </c>
      <c r="AY186" s="251" t="s">
        <v>125</v>
      </c>
    </row>
    <row r="187" s="2" customFormat="1" ht="24.15" customHeight="1">
      <c r="A187" s="38"/>
      <c r="B187" s="39"/>
      <c r="C187" s="215" t="s">
        <v>236</v>
      </c>
      <c r="D187" s="215" t="s">
        <v>128</v>
      </c>
      <c r="E187" s="216" t="s">
        <v>237</v>
      </c>
      <c r="F187" s="217" t="s">
        <v>238</v>
      </c>
      <c r="G187" s="218" t="s">
        <v>141</v>
      </c>
      <c r="H187" s="219">
        <v>0.98999999999999999</v>
      </c>
      <c r="I187" s="220"/>
      <c r="J187" s="221">
        <f>ROUND(I187*H187,2)</f>
        <v>0</v>
      </c>
      <c r="K187" s="222"/>
      <c r="L187" s="44"/>
      <c r="M187" s="223" t="s">
        <v>1</v>
      </c>
      <c r="N187" s="224" t="s">
        <v>41</v>
      </c>
      <c r="O187" s="91"/>
      <c r="P187" s="225">
        <f>O187*H187</f>
        <v>0</v>
      </c>
      <c r="Q187" s="225">
        <v>0</v>
      </c>
      <c r="R187" s="225">
        <f>Q187*H187</f>
        <v>0</v>
      </c>
      <c r="S187" s="225">
        <v>0.14000000000000001</v>
      </c>
      <c r="T187" s="226">
        <f>S187*H187</f>
        <v>0.1386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7" t="s">
        <v>132</v>
      </c>
      <c r="AT187" s="227" t="s">
        <v>128</v>
      </c>
      <c r="AU187" s="227" t="s">
        <v>133</v>
      </c>
      <c r="AY187" s="17" t="s">
        <v>125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7" t="s">
        <v>133</v>
      </c>
      <c r="BK187" s="228">
        <f>ROUND(I187*H187,2)</f>
        <v>0</v>
      </c>
      <c r="BL187" s="17" t="s">
        <v>132</v>
      </c>
      <c r="BM187" s="227" t="s">
        <v>239</v>
      </c>
    </row>
    <row r="188" s="13" customFormat="1">
      <c r="A188" s="13"/>
      <c r="B188" s="229"/>
      <c r="C188" s="230"/>
      <c r="D188" s="231" t="s">
        <v>135</v>
      </c>
      <c r="E188" s="232" t="s">
        <v>1</v>
      </c>
      <c r="F188" s="233" t="s">
        <v>143</v>
      </c>
      <c r="G188" s="230"/>
      <c r="H188" s="234">
        <v>0.58499999999999996</v>
      </c>
      <c r="I188" s="235"/>
      <c r="J188" s="230"/>
      <c r="K188" s="230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135</v>
      </c>
      <c r="AU188" s="240" t="s">
        <v>133</v>
      </c>
      <c r="AV188" s="13" t="s">
        <v>133</v>
      </c>
      <c r="AW188" s="13" t="s">
        <v>32</v>
      </c>
      <c r="AX188" s="13" t="s">
        <v>75</v>
      </c>
      <c r="AY188" s="240" t="s">
        <v>125</v>
      </c>
    </row>
    <row r="189" s="13" customFormat="1">
      <c r="A189" s="13"/>
      <c r="B189" s="229"/>
      <c r="C189" s="230"/>
      <c r="D189" s="231" t="s">
        <v>135</v>
      </c>
      <c r="E189" s="232" t="s">
        <v>1</v>
      </c>
      <c r="F189" s="233" t="s">
        <v>144</v>
      </c>
      <c r="G189" s="230"/>
      <c r="H189" s="234">
        <v>0.40500000000000003</v>
      </c>
      <c r="I189" s="235"/>
      <c r="J189" s="230"/>
      <c r="K189" s="230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135</v>
      </c>
      <c r="AU189" s="240" t="s">
        <v>133</v>
      </c>
      <c r="AV189" s="13" t="s">
        <v>133</v>
      </c>
      <c r="AW189" s="13" t="s">
        <v>32</v>
      </c>
      <c r="AX189" s="13" t="s">
        <v>75</v>
      </c>
      <c r="AY189" s="240" t="s">
        <v>125</v>
      </c>
    </row>
    <row r="190" s="14" customFormat="1">
      <c r="A190" s="14"/>
      <c r="B190" s="241"/>
      <c r="C190" s="242"/>
      <c r="D190" s="231" t="s">
        <v>135</v>
      </c>
      <c r="E190" s="243" t="s">
        <v>1</v>
      </c>
      <c r="F190" s="244" t="s">
        <v>138</v>
      </c>
      <c r="G190" s="242"/>
      <c r="H190" s="245">
        <v>0.98999999999999999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1" t="s">
        <v>135</v>
      </c>
      <c r="AU190" s="251" t="s">
        <v>133</v>
      </c>
      <c r="AV190" s="14" t="s">
        <v>132</v>
      </c>
      <c r="AW190" s="14" t="s">
        <v>32</v>
      </c>
      <c r="AX190" s="14" t="s">
        <v>83</v>
      </c>
      <c r="AY190" s="251" t="s">
        <v>125</v>
      </c>
    </row>
    <row r="191" s="2" customFormat="1" ht="21.75" customHeight="1">
      <c r="A191" s="38"/>
      <c r="B191" s="39"/>
      <c r="C191" s="215" t="s">
        <v>240</v>
      </c>
      <c r="D191" s="215" t="s">
        <v>128</v>
      </c>
      <c r="E191" s="216" t="s">
        <v>241</v>
      </c>
      <c r="F191" s="217" t="s">
        <v>242</v>
      </c>
      <c r="G191" s="218" t="s">
        <v>172</v>
      </c>
      <c r="H191" s="219">
        <v>1</v>
      </c>
      <c r="I191" s="220"/>
      <c r="J191" s="221">
        <f>ROUND(I191*H191,2)</f>
        <v>0</v>
      </c>
      <c r="K191" s="222"/>
      <c r="L191" s="44"/>
      <c r="M191" s="223" t="s">
        <v>1</v>
      </c>
      <c r="N191" s="224" t="s">
        <v>41</v>
      </c>
      <c r="O191" s="91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7" t="s">
        <v>132</v>
      </c>
      <c r="AT191" s="227" t="s">
        <v>128</v>
      </c>
      <c r="AU191" s="227" t="s">
        <v>133</v>
      </c>
      <c r="AY191" s="17" t="s">
        <v>125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7" t="s">
        <v>133</v>
      </c>
      <c r="BK191" s="228">
        <f>ROUND(I191*H191,2)</f>
        <v>0</v>
      </c>
      <c r="BL191" s="17" t="s">
        <v>132</v>
      </c>
      <c r="BM191" s="227" t="s">
        <v>243</v>
      </c>
    </row>
    <row r="192" s="2" customFormat="1" ht="24.15" customHeight="1">
      <c r="A192" s="38"/>
      <c r="B192" s="39"/>
      <c r="C192" s="215" t="s">
        <v>244</v>
      </c>
      <c r="D192" s="215" t="s">
        <v>128</v>
      </c>
      <c r="E192" s="216" t="s">
        <v>245</v>
      </c>
      <c r="F192" s="217" t="s">
        <v>246</v>
      </c>
      <c r="G192" s="218" t="s">
        <v>172</v>
      </c>
      <c r="H192" s="219">
        <v>1</v>
      </c>
      <c r="I192" s="220"/>
      <c r="J192" s="221">
        <f>ROUND(I192*H192,2)</f>
        <v>0</v>
      </c>
      <c r="K192" s="222"/>
      <c r="L192" s="44"/>
      <c r="M192" s="223" t="s">
        <v>1</v>
      </c>
      <c r="N192" s="224" t="s">
        <v>41</v>
      </c>
      <c r="O192" s="91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7" t="s">
        <v>132</v>
      </c>
      <c r="AT192" s="227" t="s">
        <v>128</v>
      </c>
      <c r="AU192" s="227" t="s">
        <v>133</v>
      </c>
      <c r="AY192" s="17" t="s">
        <v>125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7" t="s">
        <v>133</v>
      </c>
      <c r="BK192" s="228">
        <f>ROUND(I192*H192,2)</f>
        <v>0</v>
      </c>
      <c r="BL192" s="17" t="s">
        <v>132</v>
      </c>
      <c r="BM192" s="227" t="s">
        <v>247</v>
      </c>
    </row>
    <row r="193" s="12" customFormat="1" ht="22.8" customHeight="1">
      <c r="A193" s="12"/>
      <c r="B193" s="199"/>
      <c r="C193" s="200"/>
      <c r="D193" s="201" t="s">
        <v>74</v>
      </c>
      <c r="E193" s="213" t="s">
        <v>248</v>
      </c>
      <c r="F193" s="213" t="s">
        <v>249</v>
      </c>
      <c r="G193" s="200"/>
      <c r="H193" s="200"/>
      <c r="I193" s="203"/>
      <c r="J193" s="214">
        <f>BK193</f>
        <v>0</v>
      </c>
      <c r="K193" s="200"/>
      <c r="L193" s="205"/>
      <c r="M193" s="206"/>
      <c r="N193" s="207"/>
      <c r="O193" s="207"/>
      <c r="P193" s="208">
        <f>SUM(P194:P205)</f>
        <v>0</v>
      </c>
      <c r="Q193" s="207"/>
      <c r="R193" s="208">
        <f>SUM(R194:R205)</f>
        <v>0</v>
      </c>
      <c r="S193" s="207"/>
      <c r="T193" s="209">
        <f>SUM(T194:T205)</f>
        <v>0.13500000000000001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0" t="s">
        <v>83</v>
      </c>
      <c r="AT193" s="211" t="s">
        <v>74</v>
      </c>
      <c r="AU193" s="211" t="s">
        <v>83</v>
      </c>
      <c r="AY193" s="210" t="s">
        <v>125</v>
      </c>
      <c r="BK193" s="212">
        <f>SUM(BK194:BK205)</f>
        <v>0</v>
      </c>
    </row>
    <row r="194" s="2" customFormat="1" ht="21.75" customHeight="1">
      <c r="A194" s="38"/>
      <c r="B194" s="39"/>
      <c r="C194" s="215" t="s">
        <v>250</v>
      </c>
      <c r="D194" s="215" t="s">
        <v>128</v>
      </c>
      <c r="E194" s="216" t="s">
        <v>251</v>
      </c>
      <c r="F194" s="217" t="s">
        <v>252</v>
      </c>
      <c r="G194" s="218" t="s">
        <v>172</v>
      </c>
      <c r="H194" s="219">
        <v>1</v>
      </c>
      <c r="I194" s="220"/>
      <c r="J194" s="221">
        <f>ROUND(I194*H194,2)</f>
        <v>0</v>
      </c>
      <c r="K194" s="222"/>
      <c r="L194" s="44"/>
      <c r="M194" s="223" t="s">
        <v>1</v>
      </c>
      <c r="N194" s="224" t="s">
        <v>41</v>
      </c>
      <c r="O194" s="91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7" t="s">
        <v>132</v>
      </c>
      <c r="AT194" s="227" t="s">
        <v>128</v>
      </c>
      <c r="AU194" s="227" t="s">
        <v>133</v>
      </c>
      <c r="AY194" s="17" t="s">
        <v>125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7" t="s">
        <v>133</v>
      </c>
      <c r="BK194" s="228">
        <f>ROUND(I194*H194,2)</f>
        <v>0</v>
      </c>
      <c r="BL194" s="17" t="s">
        <v>132</v>
      </c>
      <c r="BM194" s="227" t="s">
        <v>253</v>
      </c>
    </row>
    <row r="195" s="2" customFormat="1" ht="24.15" customHeight="1">
      <c r="A195" s="38"/>
      <c r="B195" s="39"/>
      <c r="C195" s="215" t="s">
        <v>254</v>
      </c>
      <c r="D195" s="215" t="s">
        <v>128</v>
      </c>
      <c r="E195" s="216" t="s">
        <v>255</v>
      </c>
      <c r="F195" s="217" t="s">
        <v>256</v>
      </c>
      <c r="G195" s="218" t="s">
        <v>257</v>
      </c>
      <c r="H195" s="219">
        <v>0.13500000000000001</v>
      </c>
      <c r="I195" s="220"/>
      <c r="J195" s="221">
        <f>ROUND(I195*H195,2)</f>
        <v>0</v>
      </c>
      <c r="K195" s="222"/>
      <c r="L195" s="44"/>
      <c r="M195" s="223" t="s">
        <v>1</v>
      </c>
      <c r="N195" s="224" t="s">
        <v>41</v>
      </c>
      <c r="O195" s="91"/>
      <c r="P195" s="225">
        <f>O195*H195</f>
        <v>0</v>
      </c>
      <c r="Q195" s="225">
        <v>0</v>
      </c>
      <c r="R195" s="225">
        <f>Q195*H195</f>
        <v>0</v>
      </c>
      <c r="S195" s="225">
        <v>1</v>
      </c>
      <c r="T195" s="226">
        <f>S195*H195</f>
        <v>0.13500000000000001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7" t="s">
        <v>132</v>
      </c>
      <c r="AT195" s="227" t="s">
        <v>128</v>
      </c>
      <c r="AU195" s="227" t="s">
        <v>133</v>
      </c>
      <c r="AY195" s="17" t="s">
        <v>125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7" t="s">
        <v>133</v>
      </c>
      <c r="BK195" s="228">
        <f>ROUND(I195*H195,2)</f>
        <v>0</v>
      </c>
      <c r="BL195" s="17" t="s">
        <v>132</v>
      </c>
      <c r="BM195" s="227" t="s">
        <v>258</v>
      </c>
    </row>
    <row r="196" s="2" customFormat="1" ht="24.15" customHeight="1">
      <c r="A196" s="38"/>
      <c r="B196" s="39"/>
      <c r="C196" s="215" t="s">
        <v>259</v>
      </c>
      <c r="D196" s="215" t="s">
        <v>128</v>
      </c>
      <c r="E196" s="216" t="s">
        <v>260</v>
      </c>
      <c r="F196" s="217" t="s">
        <v>261</v>
      </c>
      <c r="G196" s="218" t="s">
        <v>257</v>
      </c>
      <c r="H196" s="219">
        <v>15.929</v>
      </c>
      <c r="I196" s="220"/>
      <c r="J196" s="221">
        <f>ROUND(I196*H196,2)</f>
        <v>0</v>
      </c>
      <c r="K196" s="222"/>
      <c r="L196" s="44"/>
      <c r="M196" s="223" t="s">
        <v>1</v>
      </c>
      <c r="N196" s="224" t="s">
        <v>41</v>
      </c>
      <c r="O196" s="91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7" t="s">
        <v>132</v>
      </c>
      <c r="AT196" s="227" t="s">
        <v>128</v>
      </c>
      <c r="AU196" s="227" t="s">
        <v>133</v>
      </c>
      <c r="AY196" s="17" t="s">
        <v>125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7" t="s">
        <v>133</v>
      </c>
      <c r="BK196" s="228">
        <f>ROUND(I196*H196,2)</f>
        <v>0</v>
      </c>
      <c r="BL196" s="17" t="s">
        <v>132</v>
      </c>
      <c r="BM196" s="227" t="s">
        <v>262</v>
      </c>
    </row>
    <row r="197" s="2" customFormat="1" ht="16.5" customHeight="1">
      <c r="A197" s="38"/>
      <c r="B197" s="39"/>
      <c r="C197" s="215" t="s">
        <v>263</v>
      </c>
      <c r="D197" s="215" t="s">
        <v>128</v>
      </c>
      <c r="E197" s="216" t="s">
        <v>264</v>
      </c>
      <c r="F197" s="217" t="s">
        <v>265</v>
      </c>
      <c r="G197" s="218" t="s">
        <v>152</v>
      </c>
      <c r="H197" s="219">
        <v>9</v>
      </c>
      <c r="I197" s="220"/>
      <c r="J197" s="221">
        <f>ROUND(I197*H197,2)</f>
        <v>0</v>
      </c>
      <c r="K197" s="222"/>
      <c r="L197" s="44"/>
      <c r="M197" s="223" t="s">
        <v>1</v>
      </c>
      <c r="N197" s="224" t="s">
        <v>41</v>
      </c>
      <c r="O197" s="91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7" t="s">
        <v>132</v>
      </c>
      <c r="AT197" s="227" t="s">
        <v>128</v>
      </c>
      <c r="AU197" s="227" t="s">
        <v>133</v>
      </c>
      <c r="AY197" s="17" t="s">
        <v>125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7" t="s">
        <v>133</v>
      </c>
      <c r="BK197" s="228">
        <f>ROUND(I197*H197,2)</f>
        <v>0</v>
      </c>
      <c r="BL197" s="17" t="s">
        <v>132</v>
      </c>
      <c r="BM197" s="227" t="s">
        <v>266</v>
      </c>
    </row>
    <row r="198" s="2" customFormat="1" ht="24.15" customHeight="1">
      <c r="A198" s="38"/>
      <c r="B198" s="39"/>
      <c r="C198" s="215" t="s">
        <v>267</v>
      </c>
      <c r="D198" s="215" t="s">
        <v>128</v>
      </c>
      <c r="E198" s="216" t="s">
        <v>268</v>
      </c>
      <c r="F198" s="217" t="s">
        <v>269</v>
      </c>
      <c r="G198" s="218" t="s">
        <v>152</v>
      </c>
      <c r="H198" s="219">
        <v>126</v>
      </c>
      <c r="I198" s="220"/>
      <c r="J198" s="221">
        <f>ROUND(I198*H198,2)</f>
        <v>0</v>
      </c>
      <c r="K198" s="222"/>
      <c r="L198" s="44"/>
      <c r="M198" s="223" t="s">
        <v>1</v>
      </c>
      <c r="N198" s="224" t="s">
        <v>41</v>
      </c>
      <c r="O198" s="91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132</v>
      </c>
      <c r="AT198" s="227" t="s">
        <v>128</v>
      </c>
      <c r="AU198" s="227" t="s">
        <v>133</v>
      </c>
      <c r="AY198" s="17" t="s">
        <v>125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133</v>
      </c>
      <c r="BK198" s="228">
        <f>ROUND(I198*H198,2)</f>
        <v>0</v>
      </c>
      <c r="BL198" s="17" t="s">
        <v>132</v>
      </c>
      <c r="BM198" s="227" t="s">
        <v>270</v>
      </c>
    </row>
    <row r="199" s="13" customFormat="1">
      <c r="A199" s="13"/>
      <c r="B199" s="229"/>
      <c r="C199" s="230"/>
      <c r="D199" s="231" t="s">
        <v>135</v>
      </c>
      <c r="E199" s="232" t="s">
        <v>1</v>
      </c>
      <c r="F199" s="233" t="s">
        <v>271</v>
      </c>
      <c r="G199" s="230"/>
      <c r="H199" s="234">
        <v>126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135</v>
      </c>
      <c r="AU199" s="240" t="s">
        <v>133</v>
      </c>
      <c r="AV199" s="13" t="s">
        <v>133</v>
      </c>
      <c r="AW199" s="13" t="s">
        <v>32</v>
      </c>
      <c r="AX199" s="13" t="s">
        <v>83</v>
      </c>
      <c r="AY199" s="240" t="s">
        <v>125</v>
      </c>
    </row>
    <row r="200" s="2" customFormat="1" ht="24.15" customHeight="1">
      <c r="A200" s="38"/>
      <c r="B200" s="39"/>
      <c r="C200" s="215" t="s">
        <v>272</v>
      </c>
      <c r="D200" s="215" t="s">
        <v>128</v>
      </c>
      <c r="E200" s="216" t="s">
        <v>273</v>
      </c>
      <c r="F200" s="217" t="s">
        <v>274</v>
      </c>
      <c r="G200" s="218" t="s">
        <v>257</v>
      </c>
      <c r="H200" s="219">
        <v>15.929</v>
      </c>
      <c r="I200" s="220"/>
      <c r="J200" s="221">
        <f>ROUND(I200*H200,2)</f>
        <v>0</v>
      </c>
      <c r="K200" s="222"/>
      <c r="L200" s="44"/>
      <c r="M200" s="223" t="s">
        <v>1</v>
      </c>
      <c r="N200" s="224" t="s">
        <v>41</v>
      </c>
      <c r="O200" s="91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7" t="s">
        <v>132</v>
      </c>
      <c r="AT200" s="227" t="s">
        <v>128</v>
      </c>
      <c r="AU200" s="227" t="s">
        <v>133</v>
      </c>
      <c r="AY200" s="17" t="s">
        <v>125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7" t="s">
        <v>133</v>
      </c>
      <c r="BK200" s="228">
        <f>ROUND(I200*H200,2)</f>
        <v>0</v>
      </c>
      <c r="BL200" s="17" t="s">
        <v>132</v>
      </c>
      <c r="BM200" s="227" t="s">
        <v>275</v>
      </c>
    </row>
    <row r="201" s="2" customFormat="1" ht="24.15" customHeight="1">
      <c r="A201" s="38"/>
      <c r="B201" s="39"/>
      <c r="C201" s="215" t="s">
        <v>276</v>
      </c>
      <c r="D201" s="215" t="s">
        <v>128</v>
      </c>
      <c r="E201" s="216" t="s">
        <v>277</v>
      </c>
      <c r="F201" s="217" t="s">
        <v>278</v>
      </c>
      <c r="G201" s="218" t="s">
        <v>257</v>
      </c>
      <c r="H201" s="219">
        <v>1115.03</v>
      </c>
      <c r="I201" s="220"/>
      <c r="J201" s="221">
        <f>ROUND(I201*H201,2)</f>
        <v>0</v>
      </c>
      <c r="K201" s="222"/>
      <c r="L201" s="44"/>
      <c r="M201" s="223" t="s">
        <v>1</v>
      </c>
      <c r="N201" s="224" t="s">
        <v>41</v>
      </c>
      <c r="O201" s="91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7" t="s">
        <v>132</v>
      </c>
      <c r="AT201" s="227" t="s">
        <v>128</v>
      </c>
      <c r="AU201" s="227" t="s">
        <v>133</v>
      </c>
      <c r="AY201" s="17" t="s">
        <v>125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133</v>
      </c>
      <c r="BK201" s="228">
        <f>ROUND(I201*H201,2)</f>
        <v>0</v>
      </c>
      <c r="BL201" s="17" t="s">
        <v>132</v>
      </c>
      <c r="BM201" s="227" t="s">
        <v>279</v>
      </c>
    </row>
    <row r="202" s="13" customFormat="1">
      <c r="A202" s="13"/>
      <c r="B202" s="229"/>
      <c r="C202" s="230"/>
      <c r="D202" s="231" t="s">
        <v>135</v>
      </c>
      <c r="E202" s="232" t="s">
        <v>1</v>
      </c>
      <c r="F202" s="233" t="s">
        <v>280</v>
      </c>
      <c r="G202" s="230"/>
      <c r="H202" s="234">
        <v>1115.03</v>
      </c>
      <c r="I202" s="235"/>
      <c r="J202" s="230"/>
      <c r="K202" s="230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135</v>
      </c>
      <c r="AU202" s="240" t="s">
        <v>133</v>
      </c>
      <c r="AV202" s="13" t="s">
        <v>133</v>
      </c>
      <c r="AW202" s="13" t="s">
        <v>32</v>
      </c>
      <c r="AX202" s="13" t="s">
        <v>83</v>
      </c>
      <c r="AY202" s="240" t="s">
        <v>125</v>
      </c>
    </row>
    <row r="203" s="2" customFormat="1" ht="33" customHeight="1">
      <c r="A203" s="38"/>
      <c r="B203" s="39"/>
      <c r="C203" s="215" t="s">
        <v>281</v>
      </c>
      <c r="D203" s="215" t="s">
        <v>128</v>
      </c>
      <c r="E203" s="216" t="s">
        <v>282</v>
      </c>
      <c r="F203" s="217" t="s">
        <v>283</v>
      </c>
      <c r="G203" s="218" t="s">
        <v>257</v>
      </c>
      <c r="H203" s="219">
        <v>10.798</v>
      </c>
      <c r="I203" s="220"/>
      <c r="J203" s="221">
        <f>ROUND(I203*H203,2)</f>
        <v>0</v>
      </c>
      <c r="K203" s="222"/>
      <c r="L203" s="44"/>
      <c r="M203" s="223" t="s">
        <v>1</v>
      </c>
      <c r="N203" s="224" t="s">
        <v>41</v>
      </c>
      <c r="O203" s="91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7" t="s">
        <v>132</v>
      </c>
      <c r="AT203" s="227" t="s">
        <v>128</v>
      </c>
      <c r="AU203" s="227" t="s">
        <v>133</v>
      </c>
      <c r="AY203" s="17" t="s">
        <v>125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7" t="s">
        <v>133</v>
      </c>
      <c r="BK203" s="228">
        <f>ROUND(I203*H203,2)</f>
        <v>0</v>
      </c>
      <c r="BL203" s="17" t="s">
        <v>132</v>
      </c>
      <c r="BM203" s="227" t="s">
        <v>284</v>
      </c>
    </row>
    <row r="204" s="2" customFormat="1" ht="33" customHeight="1">
      <c r="A204" s="38"/>
      <c r="B204" s="39"/>
      <c r="C204" s="215" t="s">
        <v>285</v>
      </c>
      <c r="D204" s="215" t="s">
        <v>128</v>
      </c>
      <c r="E204" s="216" t="s">
        <v>286</v>
      </c>
      <c r="F204" s="217" t="s">
        <v>287</v>
      </c>
      <c r="G204" s="218" t="s">
        <v>257</v>
      </c>
      <c r="H204" s="219">
        <v>3.762</v>
      </c>
      <c r="I204" s="220"/>
      <c r="J204" s="221">
        <f>ROUND(I204*H204,2)</f>
        <v>0</v>
      </c>
      <c r="K204" s="222"/>
      <c r="L204" s="44"/>
      <c r="M204" s="223" t="s">
        <v>1</v>
      </c>
      <c r="N204" s="224" t="s">
        <v>41</v>
      </c>
      <c r="O204" s="91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7" t="s">
        <v>132</v>
      </c>
      <c r="AT204" s="227" t="s">
        <v>128</v>
      </c>
      <c r="AU204" s="227" t="s">
        <v>133</v>
      </c>
      <c r="AY204" s="17" t="s">
        <v>125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7" t="s">
        <v>133</v>
      </c>
      <c r="BK204" s="228">
        <f>ROUND(I204*H204,2)</f>
        <v>0</v>
      </c>
      <c r="BL204" s="17" t="s">
        <v>132</v>
      </c>
      <c r="BM204" s="227" t="s">
        <v>288</v>
      </c>
    </row>
    <row r="205" s="2" customFormat="1" ht="33" customHeight="1">
      <c r="A205" s="38"/>
      <c r="B205" s="39"/>
      <c r="C205" s="215" t="s">
        <v>289</v>
      </c>
      <c r="D205" s="215" t="s">
        <v>128</v>
      </c>
      <c r="E205" s="216" t="s">
        <v>290</v>
      </c>
      <c r="F205" s="217" t="s">
        <v>291</v>
      </c>
      <c r="G205" s="218" t="s">
        <v>257</v>
      </c>
      <c r="H205" s="219">
        <v>1.369</v>
      </c>
      <c r="I205" s="220"/>
      <c r="J205" s="221">
        <f>ROUND(I205*H205,2)</f>
        <v>0</v>
      </c>
      <c r="K205" s="222"/>
      <c r="L205" s="44"/>
      <c r="M205" s="223" t="s">
        <v>1</v>
      </c>
      <c r="N205" s="224" t="s">
        <v>41</v>
      </c>
      <c r="O205" s="91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7" t="s">
        <v>132</v>
      </c>
      <c r="AT205" s="227" t="s">
        <v>128</v>
      </c>
      <c r="AU205" s="227" t="s">
        <v>133</v>
      </c>
      <c r="AY205" s="17" t="s">
        <v>125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7" t="s">
        <v>133</v>
      </c>
      <c r="BK205" s="228">
        <f>ROUND(I205*H205,2)</f>
        <v>0</v>
      </c>
      <c r="BL205" s="17" t="s">
        <v>132</v>
      </c>
      <c r="BM205" s="227" t="s">
        <v>292</v>
      </c>
    </row>
    <row r="206" s="12" customFormat="1" ht="22.8" customHeight="1">
      <c r="A206" s="12"/>
      <c r="B206" s="199"/>
      <c r="C206" s="200"/>
      <c r="D206" s="201" t="s">
        <v>74</v>
      </c>
      <c r="E206" s="213" t="s">
        <v>293</v>
      </c>
      <c r="F206" s="213" t="s">
        <v>294</v>
      </c>
      <c r="G206" s="200"/>
      <c r="H206" s="200"/>
      <c r="I206" s="203"/>
      <c r="J206" s="214">
        <f>BK206</f>
        <v>0</v>
      </c>
      <c r="K206" s="200"/>
      <c r="L206" s="205"/>
      <c r="M206" s="206"/>
      <c r="N206" s="207"/>
      <c r="O206" s="207"/>
      <c r="P206" s="208">
        <f>P207</f>
        <v>0</v>
      </c>
      <c r="Q206" s="207"/>
      <c r="R206" s="208">
        <f>R207</f>
        <v>0</v>
      </c>
      <c r="S206" s="207"/>
      <c r="T206" s="209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0" t="s">
        <v>83</v>
      </c>
      <c r="AT206" s="211" t="s">
        <v>74</v>
      </c>
      <c r="AU206" s="211" t="s">
        <v>83</v>
      </c>
      <c r="AY206" s="210" t="s">
        <v>125</v>
      </c>
      <c r="BK206" s="212">
        <f>BK207</f>
        <v>0</v>
      </c>
    </row>
    <row r="207" s="2" customFormat="1" ht="24.15" customHeight="1">
      <c r="A207" s="38"/>
      <c r="B207" s="39"/>
      <c r="C207" s="215" t="s">
        <v>295</v>
      </c>
      <c r="D207" s="215" t="s">
        <v>128</v>
      </c>
      <c r="E207" s="216" t="s">
        <v>296</v>
      </c>
      <c r="F207" s="217" t="s">
        <v>297</v>
      </c>
      <c r="G207" s="218" t="s">
        <v>257</v>
      </c>
      <c r="H207" s="219">
        <v>2.9359999999999999</v>
      </c>
      <c r="I207" s="220"/>
      <c r="J207" s="221">
        <f>ROUND(I207*H207,2)</f>
        <v>0</v>
      </c>
      <c r="K207" s="222"/>
      <c r="L207" s="44"/>
      <c r="M207" s="223" t="s">
        <v>1</v>
      </c>
      <c r="N207" s="224" t="s">
        <v>41</v>
      </c>
      <c r="O207" s="91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7" t="s">
        <v>132</v>
      </c>
      <c r="AT207" s="227" t="s">
        <v>128</v>
      </c>
      <c r="AU207" s="227" t="s">
        <v>133</v>
      </c>
      <c r="AY207" s="17" t="s">
        <v>125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7" t="s">
        <v>133</v>
      </c>
      <c r="BK207" s="228">
        <f>ROUND(I207*H207,2)</f>
        <v>0</v>
      </c>
      <c r="BL207" s="17" t="s">
        <v>132</v>
      </c>
      <c r="BM207" s="227" t="s">
        <v>298</v>
      </c>
    </row>
    <row r="208" s="12" customFormat="1" ht="25.92" customHeight="1">
      <c r="A208" s="12"/>
      <c r="B208" s="199"/>
      <c r="C208" s="200"/>
      <c r="D208" s="201" t="s">
        <v>74</v>
      </c>
      <c r="E208" s="202" t="s">
        <v>299</v>
      </c>
      <c r="F208" s="202" t="s">
        <v>300</v>
      </c>
      <c r="G208" s="200"/>
      <c r="H208" s="200"/>
      <c r="I208" s="203"/>
      <c r="J208" s="204">
        <f>BK208</f>
        <v>0</v>
      </c>
      <c r="K208" s="200"/>
      <c r="L208" s="205"/>
      <c r="M208" s="206"/>
      <c r="N208" s="207"/>
      <c r="O208" s="207"/>
      <c r="P208" s="208">
        <f>P209+P222+P225+P253+P305+P329+P335</f>
        <v>0</v>
      </c>
      <c r="Q208" s="207"/>
      <c r="R208" s="208">
        <f>R209+R222+R225+R253+R305+R329+R335</f>
        <v>3.5127412399999991</v>
      </c>
      <c r="S208" s="207"/>
      <c r="T208" s="209">
        <f>T209+T222+T225+T253+T305+T329+T335</f>
        <v>13.172331999999999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0" t="s">
        <v>133</v>
      </c>
      <c r="AT208" s="211" t="s">
        <v>74</v>
      </c>
      <c r="AU208" s="211" t="s">
        <v>75</v>
      </c>
      <c r="AY208" s="210" t="s">
        <v>125</v>
      </c>
      <c r="BK208" s="212">
        <f>BK209+BK222+BK225+BK253+BK305+BK329+BK335</f>
        <v>0</v>
      </c>
    </row>
    <row r="209" s="12" customFormat="1" ht="22.8" customHeight="1">
      <c r="A209" s="12"/>
      <c r="B209" s="199"/>
      <c r="C209" s="200"/>
      <c r="D209" s="201" t="s">
        <v>74</v>
      </c>
      <c r="E209" s="213" t="s">
        <v>301</v>
      </c>
      <c r="F209" s="213" t="s">
        <v>302</v>
      </c>
      <c r="G209" s="200"/>
      <c r="H209" s="200"/>
      <c r="I209" s="203"/>
      <c r="J209" s="214">
        <f>BK209</f>
        <v>0</v>
      </c>
      <c r="K209" s="200"/>
      <c r="L209" s="205"/>
      <c r="M209" s="206"/>
      <c r="N209" s="207"/>
      <c r="O209" s="207"/>
      <c r="P209" s="208">
        <f>SUM(P210:P221)</f>
        <v>0</v>
      </c>
      <c r="Q209" s="207"/>
      <c r="R209" s="208">
        <f>SUM(R210:R221)</f>
        <v>0.01312</v>
      </c>
      <c r="S209" s="207"/>
      <c r="T209" s="209">
        <f>SUM(T210:T221)</f>
        <v>0.0079600000000000001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0" t="s">
        <v>133</v>
      </c>
      <c r="AT209" s="211" t="s">
        <v>74</v>
      </c>
      <c r="AU209" s="211" t="s">
        <v>83</v>
      </c>
      <c r="AY209" s="210" t="s">
        <v>125</v>
      </c>
      <c r="BK209" s="212">
        <f>SUM(BK210:BK221)</f>
        <v>0</v>
      </c>
    </row>
    <row r="210" s="2" customFormat="1" ht="16.5" customHeight="1">
      <c r="A210" s="38"/>
      <c r="B210" s="39"/>
      <c r="C210" s="215" t="s">
        <v>303</v>
      </c>
      <c r="D210" s="215" t="s">
        <v>128</v>
      </c>
      <c r="E210" s="216" t="s">
        <v>304</v>
      </c>
      <c r="F210" s="217" t="s">
        <v>305</v>
      </c>
      <c r="G210" s="218" t="s">
        <v>152</v>
      </c>
      <c r="H210" s="219">
        <v>2</v>
      </c>
      <c r="I210" s="220"/>
      <c r="J210" s="221">
        <f>ROUND(I210*H210,2)</f>
        <v>0</v>
      </c>
      <c r="K210" s="222"/>
      <c r="L210" s="44"/>
      <c r="M210" s="223" t="s">
        <v>1</v>
      </c>
      <c r="N210" s="224" t="s">
        <v>41</v>
      </c>
      <c r="O210" s="91"/>
      <c r="P210" s="225">
        <f>O210*H210</f>
        <v>0</v>
      </c>
      <c r="Q210" s="225">
        <v>0</v>
      </c>
      <c r="R210" s="225">
        <f>Q210*H210</f>
        <v>0</v>
      </c>
      <c r="S210" s="225">
        <v>0.00198</v>
      </c>
      <c r="T210" s="226">
        <f>S210*H210</f>
        <v>0.00396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7" t="s">
        <v>208</v>
      </c>
      <c r="AT210" s="227" t="s">
        <v>128</v>
      </c>
      <c r="AU210" s="227" t="s">
        <v>133</v>
      </c>
      <c r="AY210" s="17" t="s">
        <v>125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7" t="s">
        <v>133</v>
      </c>
      <c r="BK210" s="228">
        <f>ROUND(I210*H210,2)</f>
        <v>0</v>
      </c>
      <c r="BL210" s="17" t="s">
        <v>208</v>
      </c>
      <c r="BM210" s="227" t="s">
        <v>306</v>
      </c>
    </row>
    <row r="211" s="13" customFormat="1">
      <c r="A211" s="13"/>
      <c r="B211" s="229"/>
      <c r="C211" s="230"/>
      <c r="D211" s="231" t="s">
        <v>135</v>
      </c>
      <c r="E211" s="232" t="s">
        <v>1</v>
      </c>
      <c r="F211" s="233" t="s">
        <v>307</v>
      </c>
      <c r="G211" s="230"/>
      <c r="H211" s="234">
        <v>2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135</v>
      </c>
      <c r="AU211" s="240" t="s">
        <v>133</v>
      </c>
      <c r="AV211" s="13" t="s">
        <v>133</v>
      </c>
      <c r="AW211" s="13" t="s">
        <v>32</v>
      </c>
      <c r="AX211" s="13" t="s">
        <v>83</v>
      </c>
      <c r="AY211" s="240" t="s">
        <v>125</v>
      </c>
    </row>
    <row r="212" s="2" customFormat="1" ht="16.5" customHeight="1">
      <c r="A212" s="38"/>
      <c r="B212" s="39"/>
      <c r="C212" s="215" t="s">
        <v>308</v>
      </c>
      <c r="D212" s="215" t="s">
        <v>128</v>
      </c>
      <c r="E212" s="216" t="s">
        <v>309</v>
      </c>
      <c r="F212" s="217" t="s">
        <v>310</v>
      </c>
      <c r="G212" s="218" t="s">
        <v>311</v>
      </c>
      <c r="H212" s="219">
        <v>4</v>
      </c>
      <c r="I212" s="220"/>
      <c r="J212" s="221">
        <f>ROUND(I212*H212,2)</f>
        <v>0</v>
      </c>
      <c r="K212" s="222"/>
      <c r="L212" s="44"/>
      <c r="M212" s="223" t="s">
        <v>1</v>
      </c>
      <c r="N212" s="224" t="s">
        <v>41</v>
      </c>
      <c r="O212" s="91"/>
      <c r="P212" s="225">
        <f>O212*H212</f>
        <v>0</v>
      </c>
      <c r="Q212" s="225">
        <v>0</v>
      </c>
      <c r="R212" s="225">
        <f>Q212*H212</f>
        <v>0</v>
      </c>
      <c r="S212" s="225">
        <v>0.001</v>
      </c>
      <c r="T212" s="226">
        <f>S212*H212</f>
        <v>0.0040000000000000001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7" t="s">
        <v>208</v>
      </c>
      <c r="AT212" s="227" t="s">
        <v>128</v>
      </c>
      <c r="AU212" s="227" t="s">
        <v>133</v>
      </c>
      <c r="AY212" s="17" t="s">
        <v>125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7" t="s">
        <v>133</v>
      </c>
      <c r="BK212" s="228">
        <f>ROUND(I212*H212,2)</f>
        <v>0</v>
      </c>
      <c r="BL212" s="17" t="s">
        <v>208</v>
      </c>
      <c r="BM212" s="227" t="s">
        <v>312</v>
      </c>
    </row>
    <row r="213" s="2" customFormat="1" ht="24.15" customHeight="1">
      <c r="A213" s="38"/>
      <c r="B213" s="39"/>
      <c r="C213" s="215" t="s">
        <v>313</v>
      </c>
      <c r="D213" s="215" t="s">
        <v>128</v>
      </c>
      <c r="E213" s="216" t="s">
        <v>314</v>
      </c>
      <c r="F213" s="217" t="s">
        <v>315</v>
      </c>
      <c r="G213" s="218" t="s">
        <v>311</v>
      </c>
      <c r="H213" s="219">
        <v>4</v>
      </c>
      <c r="I213" s="220"/>
      <c r="J213" s="221">
        <f>ROUND(I213*H213,2)</f>
        <v>0</v>
      </c>
      <c r="K213" s="222"/>
      <c r="L213" s="44"/>
      <c r="M213" s="223" t="s">
        <v>1</v>
      </c>
      <c r="N213" s="224" t="s">
        <v>41</v>
      </c>
      <c r="O213" s="91"/>
      <c r="P213" s="225">
        <f>O213*H213</f>
        <v>0</v>
      </c>
      <c r="Q213" s="225">
        <v>3.0000000000000001E-05</v>
      </c>
      <c r="R213" s="225">
        <f>Q213*H213</f>
        <v>0.00012</v>
      </c>
      <c r="S213" s="225">
        <v>0</v>
      </c>
      <c r="T213" s="22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7" t="s">
        <v>208</v>
      </c>
      <c r="AT213" s="227" t="s">
        <v>128</v>
      </c>
      <c r="AU213" s="227" t="s">
        <v>133</v>
      </c>
      <c r="AY213" s="17" t="s">
        <v>125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7" t="s">
        <v>133</v>
      </c>
      <c r="BK213" s="228">
        <f>ROUND(I213*H213,2)</f>
        <v>0</v>
      </c>
      <c r="BL213" s="17" t="s">
        <v>208</v>
      </c>
      <c r="BM213" s="227" t="s">
        <v>316</v>
      </c>
    </row>
    <row r="214" s="2" customFormat="1" ht="21.75" customHeight="1">
      <c r="A214" s="38"/>
      <c r="B214" s="39"/>
      <c r="C214" s="262" t="s">
        <v>317</v>
      </c>
      <c r="D214" s="262" t="s">
        <v>318</v>
      </c>
      <c r="E214" s="263" t="s">
        <v>319</v>
      </c>
      <c r="F214" s="264" t="s">
        <v>320</v>
      </c>
      <c r="G214" s="265" t="s">
        <v>311</v>
      </c>
      <c r="H214" s="266">
        <v>4</v>
      </c>
      <c r="I214" s="267"/>
      <c r="J214" s="268">
        <f>ROUND(I214*H214,2)</f>
        <v>0</v>
      </c>
      <c r="K214" s="269"/>
      <c r="L214" s="270"/>
      <c r="M214" s="271" t="s">
        <v>1</v>
      </c>
      <c r="N214" s="272" t="s">
        <v>41</v>
      </c>
      <c r="O214" s="91"/>
      <c r="P214" s="225">
        <f>O214*H214</f>
        <v>0</v>
      </c>
      <c r="Q214" s="225">
        <v>0.00040000000000000002</v>
      </c>
      <c r="R214" s="225">
        <f>Q214*H214</f>
        <v>0.0016000000000000001</v>
      </c>
      <c r="S214" s="225">
        <v>0</v>
      </c>
      <c r="T214" s="22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7" t="s">
        <v>281</v>
      </c>
      <c r="AT214" s="227" t="s">
        <v>318</v>
      </c>
      <c r="AU214" s="227" t="s">
        <v>133</v>
      </c>
      <c r="AY214" s="17" t="s">
        <v>125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7" t="s">
        <v>133</v>
      </c>
      <c r="BK214" s="228">
        <f>ROUND(I214*H214,2)</f>
        <v>0</v>
      </c>
      <c r="BL214" s="17" t="s">
        <v>208</v>
      </c>
      <c r="BM214" s="227" t="s">
        <v>321</v>
      </c>
    </row>
    <row r="215" s="2" customFormat="1" ht="24.15" customHeight="1">
      <c r="A215" s="38"/>
      <c r="B215" s="39"/>
      <c r="C215" s="262" t="s">
        <v>322</v>
      </c>
      <c r="D215" s="262" t="s">
        <v>318</v>
      </c>
      <c r="E215" s="263" t="s">
        <v>323</v>
      </c>
      <c r="F215" s="264" t="s">
        <v>324</v>
      </c>
      <c r="G215" s="265" t="s">
        <v>311</v>
      </c>
      <c r="H215" s="266">
        <v>4</v>
      </c>
      <c r="I215" s="267"/>
      <c r="J215" s="268">
        <f>ROUND(I215*H215,2)</f>
        <v>0</v>
      </c>
      <c r="K215" s="269"/>
      <c r="L215" s="270"/>
      <c r="M215" s="271" t="s">
        <v>1</v>
      </c>
      <c r="N215" s="272" t="s">
        <v>41</v>
      </c>
      <c r="O215" s="91"/>
      <c r="P215" s="225">
        <f>O215*H215</f>
        <v>0</v>
      </c>
      <c r="Q215" s="225">
        <v>0.001</v>
      </c>
      <c r="R215" s="225">
        <f>Q215*H215</f>
        <v>0.0040000000000000001</v>
      </c>
      <c r="S215" s="225">
        <v>0</v>
      </c>
      <c r="T215" s="22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7" t="s">
        <v>281</v>
      </c>
      <c r="AT215" s="227" t="s">
        <v>318</v>
      </c>
      <c r="AU215" s="227" t="s">
        <v>133</v>
      </c>
      <c r="AY215" s="17" t="s">
        <v>125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133</v>
      </c>
      <c r="BK215" s="228">
        <f>ROUND(I215*H215,2)</f>
        <v>0</v>
      </c>
      <c r="BL215" s="17" t="s">
        <v>208</v>
      </c>
      <c r="BM215" s="227" t="s">
        <v>325</v>
      </c>
    </row>
    <row r="216" s="2" customFormat="1" ht="16.5" customHeight="1">
      <c r="A216" s="38"/>
      <c r="B216" s="39"/>
      <c r="C216" s="262" t="s">
        <v>326</v>
      </c>
      <c r="D216" s="262" t="s">
        <v>318</v>
      </c>
      <c r="E216" s="263" t="s">
        <v>327</v>
      </c>
      <c r="F216" s="264" t="s">
        <v>328</v>
      </c>
      <c r="G216" s="265" t="s">
        <v>311</v>
      </c>
      <c r="H216" s="266">
        <v>4</v>
      </c>
      <c r="I216" s="267"/>
      <c r="J216" s="268">
        <f>ROUND(I216*H216,2)</f>
        <v>0</v>
      </c>
      <c r="K216" s="269"/>
      <c r="L216" s="270"/>
      <c r="M216" s="271" t="s">
        <v>1</v>
      </c>
      <c r="N216" s="272" t="s">
        <v>41</v>
      </c>
      <c r="O216" s="91"/>
      <c r="P216" s="225">
        <f>O216*H216</f>
        <v>0</v>
      </c>
      <c r="Q216" s="225">
        <v>0.00050000000000000001</v>
      </c>
      <c r="R216" s="225">
        <f>Q216*H216</f>
        <v>0.002</v>
      </c>
      <c r="S216" s="225">
        <v>0</v>
      </c>
      <c r="T216" s="22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7" t="s">
        <v>281</v>
      </c>
      <c r="AT216" s="227" t="s">
        <v>318</v>
      </c>
      <c r="AU216" s="227" t="s">
        <v>133</v>
      </c>
      <c r="AY216" s="17" t="s">
        <v>125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7" t="s">
        <v>133</v>
      </c>
      <c r="BK216" s="228">
        <f>ROUND(I216*H216,2)</f>
        <v>0</v>
      </c>
      <c r="BL216" s="17" t="s">
        <v>208</v>
      </c>
      <c r="BM216" s="227" t="s">
        <v>329</v>
      </c>
    </row>
    <row r="217" s="2" customFormat="1" ht="24.15" customHeight="1">
      <c r="A217" s="38"/>
      <c r="B217" s="39"/>
      <c r="C217" s="215" t="s">
        <v>330</v>
      </c>
      <c r="D217" s="215" t="s">
        <v>128</v>
      </c>
      <c r="E217" s="216" t="s">
        <v>331</v>
      </c>
      <c r="F217" s="217" t="s">
        <v>332</v>
      </c>
      <c r="G217" s="218" t="s">
        <v>311</v>
      </c>
      <c r="H217" s="219">
        <v>4</v>
      </c>
      <c r="I217" s="220"/>
      <c r="J217" s="221">
        <f>ROUND(I217*H217,2)</f>
        <v>0</v>
      </c>
      <c r="K217" s="222"/>
      <c r="L217" s="44"/>
      <c r="M217" s="223" t="s">
        <v>1</v>
      </c>
      <c r="N217" s="224" t="s">
        <v>41</v>
      </c>
      <c r="O217" s="91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7" t="s">
        <v>208</v>
      </c>
      <c r="AT217" s="227" t="s">
        <v>128</v>
      </c>
      <c r="AU217" s="227" t="s">
        <v>133</v>
      </c>
      <c r="AY217" s="17" t="s">
        <v>125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7" t="s">
        <v>133</v>
      </c>
      <c r="BK217" s="228">
        <f>ROUND(I217*H217,2)</f>
        <v>0</v>
      </c>
      <c r="BL217" s="17" t="s">
        <v>208</v>
      </c>
      <c r="BM217" s="227" t="s">
        <v>333</v>
      </c>
    </row>
    <row r="218" s="2" customFormat="1" ht="16.5" customHeight="1">
      <c r="A218" s="38"/>
      <c r="B218" s="39"/>
      <c r="C218" s="262" t="s">
        <v>334</v>
      </c>
      <c r="D218" s="262" t="s">
        <v>318</v>
      </c>
      <c r="E218" s="263" t="s">
        <v>335</v>
      </c>
      <c r="F218" s="264" t="s">
        <v>336</v>
      </c>
      <c r="G218" s="265" t="s">
        <v>152</v>
      </c>
      <c r="H218" s="266">
        <v>4</v>
      </c>
      <c r="I218" s="267"/>
      <c r="J218" s="268">
        <f>ROUND(I218*H218,2)</f>
        <v>0</v>
      </c>
      <c r="K218" s="269"/>
      <c r="L218" s="270"/>
      <c r="M218" s="271" t="s">
        <v>1</v>
      </c>
      <c r="N218" s="272" t="s">
        <v>41</v>
      </c>
      <c r="O218" s="91"/>
      <c r="P218" s="225">
        <f>O218*H218</f>
        <v>0</v>
      </c>
      <c r="Q218" s="225">
        <v>0.0013500000000000001</v>
      </c>
      <c r="R218" s="225">
        <f>Q218*H218</f>
        <v>0.0054000000000000003</v>
      </c>
      <c r="S218" s="225">
        <v>0</v>
      </c>
      <c r="T218" s="22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7" t="s">
        <v>281</v>
      </c>
      <c r="AT218" s="227" t="s">
        <v>318</v>
      </c>
      <c r="AU218" s="227" t="s">
        <v>133</v>
      </c>
      <c r="AY218" s="17" t="s">
        <v>125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7" t="s">
        <v>133</v>
      </c>
      <c r="BK218" s="228">
        <f>ROUND(I218*H218,2)</f>
        <v>0</v>
      </c>
      <c r="BL218" s="17" t="s">
        <v>208</v>
      </c>
      <c r="BM218" s="227" t="s">
        <v>337</v>
      </c>
    </row>
    <row r="219" s="2" customFormat="1" ht="33" customHeight="1">
      <c r="A219" s="38"/>
      <c r="B219" s="39"/>
      <c r="C219" s="215" t="s">
        <v>338</v>
      </c>
      <c r="D219" s="215" t="s">
        <v>128</v>
      </c>
      <c r="E219" s="216" t="s">
        <v>339</v>
      </c>
      <c r="F219" s="217" t="s">
        <v>340</v>
      </c>
      <c r="G219" s="218" t="s">
        <v>257</v>
      </c>
      <c r="H219" s="219">
        <v>0.0080000000000000002</v>
      </c>
      <c r="I219" s="220"/>
      <c r="J219" s="221">
        <f>ROUND(I219*H219,2)</f>
        <v>0</v>
      </c>
      <c r="K219" s="222"/>
      <c r="L219" s="44"/>
      <c r="M219" s="223" t="s">
        <v>1</v>
      </c>
      <c r="N219" s="224" t="s">
        <v>41</v>
      </c>
      <c r="O219" s="91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7" t="s">
        <v>208</v>
      </c>
      <c r="AT219" s="227" t="s">
        <v>128</v>
      </c>
      <c r="AU219" s="227" t="s">
        <v>133</v>
      </c>
      <c r="AY219" s="17" t="s">
        <v>125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7" t="s">
        <v>133</v>
      </c>
      <c r="BK219" s="228">
        <f>ROUND(I219*H219,2)</f>
        <v>0</v>
      </c>
      <c r="BL219" s="17" t="s">
        <v>208</v>
      </c>
      <c r="BM219" s="227" t="s">
        <v>341</v>
      </c>
    </row>
    <row r="220" s="2" customFormat="1" ht="24.15" customHeight="1">
      <c r="A220" s="38"/>
      <c r="B220" s="39"/>
      <c r="C220" s="215" t="s">
        <v>342</v>
      </c>
      <c r="D220" s="215" t="s">
        <v>128</v>
      </c>
      <c r="E220" s="216" t="s">
        <v>343</v>
      </c>
      <c r="F220" s="217" t="s">
        <v>344</v>
      </c>
      <c r="G220" s="218" t="s">
        <v>257</v>
      </c>
      <c r="H220" s="219">
        <v>0.012999999999999999</v>
      </c>
      <c r="I220" s="220"/>
      <c r="J220" s="221">
        <f>ROUND(I220*H220,2)</f>
        <v>0</v>
      </c>
      <c r="K220" s="222"/>
      <c r="L220" s="44"/>
      <c r="M220" s="223" t="s">
        <v>1</v>
      </c>
      <c r="N220" s="224" t="s">
        <v>41</v>
      </c>
      <c r="O220" s="91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7" t="s">
        <v>208</v>
      </c>
      <c r="AT220" s="227" t="s">
        <v>128</v>
      </c>
      <c r="AU220" s="227" t="s">
        <v>133</v>
      </c>
      <c r="AY220" s="17" t="s">
        <v>125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7" t="s">
        <v>133</v>
      </c>
      <c r="BK220" s="228">
        <f>ROUND(I220*H220,2)</f>
        <v>0</v>
      </c>
      <c r="BL220" s="17" t="s">
        <v>208</v>
      </c>
      <c r="BM220" s="227" t="s">
        <v>345</v>
      </c>
    </row>
    <row r="221" s="2" customFormat="1" ht="24.15" customHeight="1">
      <c r="A221" s="38"/>
      <c r="B221" s="39"/>
      <c r="C221" s="215" t="s">
        <v>346</v>
      </c>
      <c r="D221" s="215" t="s">
        <v>128</v>
      </c>
      <c r="E221" s="216" t="s">
        <v>347</v>
      </c>
      <c r="F221" s="217" t="s">
        <v>348</v>
      </c>
      <c r="G221" s="218" t="s">
        <v>257</v>
      </c>
      <c r="H221" s="219">
        <v>0.012999999999999999</v>
      </c>
      <c r="I221" s="220"/>
      <c r="J221" s="221">
        <f>ROUND(I221*H221,2)</f>
        <v>0</v>
      </c>
      <c r="K221" s="222"/>
      <c r="L221" s="44"/>
      <c r="M221" s="223" t="s">
        <v>1</v>
      </c>
      <c r="N221" s="224" t="s">
        <v>41</v>
      </c>
      <c r="O221" s="91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7" t="s">
        <v>208</v>
      </c>
      <c r="AT221" s="227" t="s">
        <v>128</v>
      </c>
      <c r="AU221" s="227" t="s">
        <v>133</v>
      </c>
      <c r="AY221" s="17" t="s">
        <v>125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7" t="s">
        <v>133</v>
      </c>
      <c r="BK221" s="228">
        <f>ROUND(I221*H221,2)</f>
        <v>0</v>
      </c>
      <c r="BL221" s="17" t="s">
        <v>208</v>
      </c>
      <c r="BM221" s="227" t="s">
        <v>349</v>
      </c>
    </row>
    <row r="222" s="12" customFormat="1" ht="22.8" customHeight="1">
      <c r="A222" s="12"/>
      <c r="B222" s="199"/>
      <c r="C222" s="200"/>
      <c r="D222" s="201" t="s">
        <v>74</v>
      </c>
      <c r="E222" s="213" t="s">
        <v>350</v>
      </c>
      <c r="F222" s="213" t="s">
        <v>351</v>
      </c>
      <c r="G222" s="200"/>
      <c r="H222" s="200"/>
      <c r="I222" s="203"/>
      <c r="J222" s="214">
        <f>BK222</f>
        <v>0</v>
      </c>
      <c r="K222" s="200"/>
      <c r="L222" s="205"/>
      <c r="M222" s="206"/>
      <c r="N222" s="207"/>
      <c r="O222" s="207"/>
      <c r="P222" s="208">
        <f>SUM(P223:P224)</f>
        <v>0</v>
      </c>
      <c r="Q222" s="207"/>
      <c r="R222" s="208">
        <f>SUM(R223:R224)</f>
        <v>0</v>
      </c>
      <c r="S222" s="207"/>
      <c r="T222" s="209">
        <f>SUM(T223:T224)</f>
        <v>0.12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0" t="s">
        <v>133</v>
      </c>
      <c r="AT222" s="211" t="s">
        <v>74</v>
      </c>
      <c r="AU222" s="211" t="s">
        <v>83</v>
      </c>
      <c r="AY222" s="210" t="s">
        <v>125</v>
      </c>
      <c r="BK222" s="212">
        <f>SUM(BK223:BK224)</f>
        <v>0</v>
      </c>
    </row>
    <row r="223" s="2" customFormat="1" ht="21.75" customHeight="1">
      <c r="A223" s="38"/>
      <c r="B223" s="39"/>
      <c r="C223" s="215" t="s">
        <v>352</v>
      </c>
      <c r="D223" s="215" t="s">
        <v>128</v>
      </c>
      <c r="E223" s="216" t="s">
        <v>353</v>
      </c>
      <c r="F223" s="217" t="s">
        <v>354</v>
      </c>
      <c r="G223" s="218" t="s">
        <v>172</v>
      </c>
      <c r="H223" s="219">
        <v>3</v>
      </c>
      <c r="I223" s="220"/>
      <c r="J223" s="221">
        <f>ROUND(I223*H223,2)</f>
        <v>0</v>
      </c>
      <c r="K223" s="222"/>
      <c r="L223" s="44"/>
      <c r="M223" s="223" t="s">
        <v>1</v>
      </c>
      <c r="N223" s="224" t="s">
        <v>41</v>
      </c>
      <c r="O223" s="91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7" t="s">
        <v>208</v>
      </c>
      <c r="AT223" s="227" t="s">
        <v>128</v>
      </c>
      <c r="AU223" s="227" t="s">
        <v>133</v>
      </c>
      <c r="AY223" s="17" t="s">
        <v>125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7" t="s">
        <v>133</v>
      </c>
      <c r="BK223" s="228">
        <f>ROUND(I223*H223,2)</f>
        <v>0</v>
      </c>
      <c r="BL223" s="17" t="s">
        <v>208</v>
      </c>
      <c r="BM223" s="227" t="s">
        <v>355</v>
      </c>
    </row>
    <row r="224" s="2" customFormat="1" ht="16.5" customHeight="1">
      <c r="A224" s="38"/>
      <c r="B224" s="39"/>
      <c r="C224" s="215" t="s">
        <v>356</v>
      </c>
      <c r="D224" s="215" t="s">
        <v>128</v>
      </c>
      <c r="E224" s="216" t="s">
        <v>357</v>
      </c>
      <c r="F224" s="217" t="s">
        <v>358</v>
      </c>
      <c r="G224" s="218" t="s">
        <v>172</v>
      </c>
      <c r="H224" s="219">
        <v>3</v>
      </c>
      <c r="I224" s="220"/>
      <c r="J224" s="221">
        <f>ROUND(I224*H224,2)</f>
        <v>0</v>
      </c>
      <c r="K224" s="222"/>
      <c r="L224" s="44"/>
      <c r="M224" s="223" t="s">
        <v>1</v>
      </c>
      <c r="N224" s="224" t="s">
        <v>41</v>
      </c>
      <c r="O224" s="91"/>
      <c r="P224" s="225">
        <f>O224*H224</f>
        <v>0</v>
      </c>
      <c r="Q224" s="225">
        <v>0</v>
      </c>
      <c r="R224" s="225">
        <f>Q224*H224</f>
        <v>0</v>
      </c>
      <c r="S224" s="225">
        <v>0.040000000000000001</v>
      </c>
      <c r="T224" s="226">
        <f>S224*H224</f>
        <v>0.12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7" t="s">
        <v>208</v>
      </c>
      <c r="AT224" s="227" t="s">
        <v>128</v>
      </c>
      <c r="AU224" s="227" t="s">
        <v>133</v>
      </c>
      <c r="AY224" s="17" t="s">
        <v>125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7" t="s">
        <v>133</v>
      </c>
      <c r="BK224" s="228">
        <f>ROUND(I224*H224,2)</f>
        <v>0</v>
      </c>
      <c r="BL224" s="17" t="s">
        <v>208</v>
      </c>
      <c r="BM224" s="227" t="s">
        <v>359</v>
      </c>
    </row>
    <row r="225" s="12" customFormat="1" ht="22.8" customHeight="1">
      <c r="A225" s="12"/>
      <c r="B225" s="199"/>
      <c r="C225" s="200"/>
      <c r="D225" s="201" t="s">
        <v>74</v>
      </c>
      <c r="E225" s="213" t="s">
        <v>360</v>
      </c>
      <c r="F225" s="213" t="s">
        <v>361</v>
      </c>
      <c r="G225" s="200"/>
      <c r="H225" s="200"/>
      <c r="I225" s="203"/>
      <c r="J225" s="214">
        <f>BK225</f>
        <v>0</v>
      </c>
      <c r="K225" s="200"/>
      <c r="L225" s="205"/>
      <c r="M225" s="206"/>
      <c r="N225" s="207"/>
      <c r="O225" s="207"/>
      <c r="P225" s="208">
        <f>SUM(P226:P252)</f>
        <v>0</v>
      </c>
      <c r="Q225" s="207"/>
      <c r="R225" s="208">
        <f>SUM(R226:R252)</f>
        <v>2.4256382400000001</v>
      </c>
      <c r="S225" s="207"/>
      <c r="T225" s="209">
        <f>SUM(T226:T252)</f>
        <v>2.0023999999999997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0" t="s">
        <v>133</v>
      </c>
      <c r="AT225" s="211" t="s">
        <v>74</v>
      </c>
      <c r="AU225" s="211" t="s">
        <v>83</v>
      </c>
      <c r="AY225" s="210" t="s">
        <v>125</v>
      </c>
      <c r="BK225" s="212">
        <f>SUM(BK226:BK252)</f>
        <v>0</v>
      </c>
    </row>
    <row r="226" s="2" customFormat="1" ht="24.15" customHeight="1">
      <c r="A226" s="38"/>
      <c r="B226" s="39"/>
      <c r="C226" s="215" t="s">
        <v>362</v>
      </c>
      <c r="D226" s="215" t="s">
        <v>128</v>
      </c>
      <c r="E226" s="216" t="s">
        <v>363</v>
      </c>
      <c r="F226" s="217" t="s">
        <v>364</v>
      </c>
      <c r="G226" s="218" t="s">
        <v>131</v>
      </c>
      <c r="H226" s="219">
        <v>2.7360000000000002</v>
      </c>
      <c r="I226" s="220"/>
      <c r="J226" s="221">
        <f>ROUND(I226*H226,2)</f>
        <v>0</v>
      </c>
      <c r="K226" s="222"/>
      <c r="L226" s="44"/>
      <c r="M226" s="223" t="s">
        <v>1</v>
      </c>
      <c r="N226" s="224" t="s">
        <v>41</v>
      </c>
      <c r="O226" s="91"/>
      <c r="P226" s="225">
        <f>O226*H226</f>
        <v>0</v>
      </c>
      <c r="Q226" s="225">
        <v>0.00122</v>
      </c>
      <c r="R226" s="225">
        <f>Q226*H226</f>
        <v>0.0033379200000000003</v>
      </c>
      <c r="S226" s="225">
        <v>0</v>
      </c>
      <c r="T226" s="22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7" t="s">
        <v>208</v>
      </c>
      <c r="AT226" s="227" t="s">
        <v>128</v>
      </c>
      <c r="AU226" s="227" t="s">
        <v>133</v>
      </c>
      <c r="AY226" s="17" t="s">
        <v>125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7" t="s">
        <v>133</v>
      </c>
      <c r="BK226" s="228">
        <f>ROUND(I226*H226,2)</f>
        <v>0</v>
      </c>
      <c r="BL226" s="17" t="s">
        <v>208</v>
      </c>
      <c r="BM226" s="227" t="s">
        <v>365</v>
      </c>
    </row>
    <row r="227" s="2" customFormat="1" ht="33" customHeight="1">
      <c r="A227" s="38"/>
      <c r="B227" s="39"/>
      <c r="C227" s="215" t="s">
        <v>366</v>
      </c>
      <c r="D227" s="215" t="s">
        <v>128</v>
      </c>
      <c r="E227" s="216" t="s">
        <v>367</v>
      </c>
      <c r="F227" s="217" t="s">
        <v>368</v>
      </c>
      <c r="G227" s="218" t="s">
        <v>172</v>
      </c>
      <c r="H227" s="219">
        <v>1</v>
      </c>
      <c r="I227" s="220"/>
      <c r="J227" s="221">
        <f>ROUND(I227*H227,2)</f>
        <v>0</v>
      </c>
      <c r="K227" s="222"/>
      <c r="L227" s="44"/>
      <c r="M227" s="223" t="s">
        <v>1</v>
      </c>
      <c r="N227" s="224" t="s">
        <v>41</v>
      </c>
      <c r="O227" s="91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7" t="s">
        <v>208</v>
      </c>
      <c r="AT227" s="227" t="s">
        <v>128</v>
      </c>
      <c r="AU227" s="227" t="s">
        <v>133</v>
      </c>
      <c r="AY227" s="17" t="s">
        <v>125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7" t="s">
        <v>133</v>
      </c>
      <c r="BK227" s="228">
        <f>ROUND(I227*H227,2)</f>
        <v>0</v>
      </c>
      <c r="BL227" s="17" t="s">
        <v>208</v>
      </c>
      <c r="BM227" s="227" t="s">
        <v>369</v>
      </c>
    </row>
    <row r="228" s="2" customFormat="1" ht="24.15" customHeight="1">
      <c r="A228" s="38"/>
      <c r="B228" s="39"/>
      <c r="C228" s="215" t="s">
        <v>370</v>
      </c>
      <c r="D228" s="215" t="s">
        <v>128</v>
      </c>
      <c r="E228" s="216" t="s">
        <v>371</v>
      </c>
      <c r="F228" s="217" t="s">
        <v>372</v>
      </c>
      <c r="G228" s="218" t="s">
        <v>172</v>
      </c>
      <c r="H228" s="219">
        <v>1</v>
      </c>
      <c r="I228" s="220"/>
      <c r="J228" s="221">
        <f>ROUND(I228*H228,2)</f>
        <v>0</v>
      </c>
      <c r="K228" s="222"/>
      <c r="L228" s="44"/>
      <c r="M228" s="223" t="s">
        <v>1</v>
      </c>
      <c r="N228" s="224" t="s">
        <v>41</v>
      </c>
      <c r="O228" s="91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7" t="s">
        <v>208</v>
      </c>
      <c r="AT228" s="227" t="s">
        <v>128</v>
      </c>
      <c r="AU228" s="227" t="s">
        <v>133</v>
      </c>
      <c r="AY228" s="17" t="s">
        <v>125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7" t="s">
        <v>133</v>
      </c>
      <c r="BK228" s="228">
        <f>ROUND(I228*H228,2)</f>
        <v>0</v>
      </c>
      <c r="BL228" s="17" t="s">
        <v>208</v>
      </c>
      <c r="BM228" s="227" t="s">
        <v>373</v>
      </c>
    </row>
    <row r="229" s="2" customFormat="1" ht="24.15" customHeight="1">
      <c r="A229" s="38"/>
      <c r="B229" s="39"/>
      <c r="C229" s="215" t="s">
        <v>374</v>
      </c>
      <c r="D229" s="215" t="s">
        <v>128</v>
      </c>
      <c r="E229" s="216" t="s">
        <v>375</v>
      </c>
      <c r="F229" s="217" t="s">
        <v>376</v>
      </c>
      <c r="G229" s="218" t="s">
        <v>172</v>
      </c>
      <c r="H229" s="219">
        <v>1</v>
      </c>
      <c r="I229" s="220"/>
      <c r="J229" s="221">
        <f>ROUND(I229*H229,2)</f>
        <v>0</v>
      </c>
      <c r="K229" s="222"/>
      <c r="L229" s="44"/>
      <c r="M229" s="223" t="s">
        <v>1</v>
      </c>
      <c r="N229" s="224" t="s">
        <v>41</v>
      </c>
      <c r="O229" s="91"/>
      <c r="P229" s="225">
        <f>O229*H229</f>
        <v>0</v>
      </c>
      <c r="Q229" s="225">
        <v>0</v>
      </c>
      <c r="R229" s="225">
        <f>Q229*H229</f>
        <v>0</v>
      </c>
      <c r="S229" s="225">
        <v>0</v>
      </c>
      <c r="T229" s="22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7" t="s">
        <v>208</v>
      </c>
      <c r="AT229" s="227" t="s">
        <v>128</v>
      </c>
      <c r="AU229" s="227" t="s">
        <v>133</v>
      </c>
      <c r="AY229" s="17" t="s">
        <v>125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7" t="s">
        <v>133</v>
      </c>
      <c r="BK229" s="228">
        <f>ROUND(I229*H229,2)</f>
        <v>0</v>
      </c>
      <c r="BL229" s="17" t="s">
        <v>208</v>
      </c>
      <c r="BM229" s="227" t="s">
        <v>377</v>
      </c>
    </row>
    <row r="230" s="2" customFormat="1" ht="33" customHeight="1">
      <c r="A230" s="38"/>
      <c r="B230" s="39"/>
      <c r="C230" s="215" t="s">
        <v>378</v>
      </c>
      <c r="D230" s="215" t="s">
        <v>128</v>
      </c>
      <c r="E230" s="216" t="s">
        <v>379</v>
      </c>
      <c r="F230" s="217" t="s">
        <v>380</v>
      </c>
      <c r="G230" s="218" t="s">
        <v>141</v>
      </c>
      <c r="H230" s="219">
        <v>223</v>
      </c>
      <c r="I230" s="220"/>
      <c r="J230" s="221">
        <f>ROUND(I230*H230,2)</f>
        <v>0</v>
      </c>
      <c r="K230" s="222"/>
      <c r="L230" s="44"/>
      <c r="M230" s="223" t="s">
        <v>1</v>
      </c>
      <c r="N230" s="224" t="s">
        <v>41</v>
      </c>
      <c r="O230" s="91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7" t="s">
        <v>208</v>
      </c>
      <c r="AT230" s="227" t="s">
        <v>128</v>
      </c>
      <c r="AU230" s="227" t="s">
        <v>133</v>
      </c>
      <c r="AY230" s="17" t="s">
        <v>125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7" t="s">
        <v>133</v>
      </c>
      <c r="BK230" s="228">
        <f>ROUND(I230*H230,2)</f>
        <v>0</v>
      </c>
      <c r="BL230" s="17" t="s">
        <v>208</v>
      </c>
      <c r="BM230" s="227" t="s">
        <v>381</v>
      </c>
    </row>
    <row r="231" s="13" customFormat="1">
      <c r="A231" s="13"/>
      <c r="B231" s="229"/>
      <c r="C231" s="230"/>
      <c r="D231" s="231" t="s">
        <v>135</v>
      </c>
      <c r="E231" s="232" t="s">
        <v>1</v>
      </c>
      <c r="F231" s="233" t="s">
        <v>382</v>
      </c>
      <c r="G231" s="230"/>
      <c r="H231" s="234">
        <v>223</v>
      </c>
      <c r="I231" s="235"/>
      <c r="J231" s="230"/>
      <c r="K231" s="230"/>
      <c r="L231" s="236"/>
      <c r="M231" s="237"/>
      <c r="N231" s="238"/>
      <c r="O231" s="238"/>
      <c r="P231" s="238"/>
      <c r="Q231" s="238"/>
      <c r="R231" s="238"/>
      <c r="S231" s="238"/>
      <c r="T231" s="23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0" t="s">
        <v>135</v>
      </c>
      <c r="AU231" s="240" t="s">
        <v>133</v>
      </c>
      <c r="AV231" s="13" t="s">
        <v>133</v>
      </c>
      <c r="AW231" s="13" t="s">
        <v>32</v>
      </c>
      <c r="AX231" s="13" t="s">
        <v>83</v>
      </c>
      <c r="AY231" s="240" t="s">
        <v>125</v>
      </c>
    </row>
    <row r="232" s="2" customFormat="1" ht="16.5" customHeight="1">
      <c r="A232" s="38"/>
      <c r="B232" s="39"/>
      <c r="C232" s="215" t="s">
        <v>383</v>
      </c>
      <c r="D232" s="215" t="s">
        <v>128</v>
      </c>
      <c r="E232" s="216" t="s">
        <v>384</v>
      </c>
      <c r="F232" s="217" t="s">
        <v>385</v>
      </c>
      <c r="G232" s="218" t="s">
        <v>152</v>
      </c>
      <c r="H232" s="219">
        <v>318</v>
      </c>
      <c r="I232" s="220"/>
      <c r="J232" s="221">
        <f>ROUND(I232*H232,2)</f>
        <v>0</v>
      </c>
      <c r="K232" s="222"/>
      <c r="L232" s="44"/>
      <c r="M232" s="223" t="s">
        <v>1</v>
      </c>
      <c r="N232" s="224" t="s">
        <v>41</v>
      </c>
      <c r="O232" s="91"/>
      <c r="P232" s="225">
        <f>O232*H232</f>
        <v>0</v>
      </c>
      <c r="Q232" s="225">
        <v>2.0000000000000002E-05</v>
      </c>
      <c r="R232" s="225">
        <f>Q232*H232</f>
        <v>0.0063600000000000002</v>
      </c>
      <c r="S232" s="225">
        <v>0</v>
      </c>
      <c r="T232" s="22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7" t="s">
        <v>208</v>
      </c>
      <c r="AT232" s="227" t="s">
        <v>128</v>
      </c>
      <c r="AU232" s="227" t="s">
        <v>133</v>
      </c>
      <c r="AY232" s="17" t="s">
        <v>125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7" t="s">
        <v>133</v>
      </c>
      <c r="BK232" s="228">
        <f>ROUND(I232*H232,2)</f>
        <v>0</v>
      </c>
      <c r="BL232" s="17" t="s">
        <v>208</v>
      </c>
      <c r="BM232" s="227" t="s">
        <v>386</v>
      </c>
    </row>
    <row r="233" s="13" customFormat="1">
      <c r="A233" s="13"/>
      <c r="B233" s="229"/>
      <c r="C233" s="230"/>
      <c r="D233" s="231" t="s">
        <v>135</v>
      </c>
      <c r="E233" s="232" t="s">
        <v>1</v>
      </c>
      <c r="F233" s="233" t="s">
        <v>387</v>
      </c>
      <c r="G233" s="230"/>
      <c r="H233" s="234">
        <v>318</v>
      </c>
      <c r="I233" s="235"/>
      <c r="J233" s="230"/>
      <c r="K233" s="230"/>
      <c r="L233" s="236"/>
      <c r="M233" s="237"/>
      <c r="N233" s="238"/>
      <c r="O233" s="238"/>
      <c r="P233" s="238"/>
      <c r="Q233" s="238"/>
      <c r="R233" s="238"/>
      <c r="S233" s="238"/>
      <c r="T233" s="23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0" t="s">
        <v>135</v>
      </c>
      <c r="AU233" s="240" t="s">
        <v>133</v>
      </c>
      <c r="AV233" s="13" t="s">
        <v>133</v>
      </c>
      <c r="AW233" s="13" t="s">
        <v>32</v>
      </c>
      <c r="AX233" s="13" t="s">
        <v>83</v>
      </c>
      <c r="AY233" s="240" t="s">
        <v>125</v>
      </c>
    </row>
    <row r="234" s="2" customFormat="1" ht="24.15" customHeight="1">
      <c r="A234" s="38"/>
      <c r="B234" s="39"/>
      <c r="C234" s="262" t="s">
        <v>388</v>
      </c>
      <c r="D234" s="262" t="s">
        <v>318</v>
      </c>
      <c r="E234" s="263" t="s">
        <v>389</v>
      </c>
      <c r="F234" s="264" t="s">
        <v>390</v>
      </c>
      <c r="G234" s="265" t="s">
        <v>131</v>
      </c>
      <c r="H234" s="266">
        <v>2.7360000000000002</v>
      </c>
      <c r="I234" s="267"/>
      <c r="J234" s="268">
        <f>ROUND(I234*H234,2)</f>
        <v>0</v>
      </c>
      <c r="K234" s="269"/>
      <c r="L234" s="270"/>
      <c r="M234" s="271" t="s">
        <v>1</v>
      </c>
      <c r="N234" s="272" t="s">
        <v>41</v>
      </c>
      <c r="O234" s="91"/>
      <c r="P234" s="225">
        <f>O234*H234</f>
        <v>0</v>
      </c>
      <c r="Q234" s="225">
        <v>0.55000000000000004</v>
      </c>
      <c r="R234" s="225">
        <f>Q234*H234</f>
        <v>1.5048000000000001</v>
      </c>
      <c r="S234" s="225">
        <v>0</v>
      </c>
      <c r="T234" s="22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7" t="s">
        <v>281</v>
      </c>
      <c r="AT234" s="227" t="s">
        <v>318</v>
      </c>
      <c r="AU234" s="227" t="s">
        <v>133</v>
      </c>
      <c r="AY234" s="17" t="s">
        <v>125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7" t="s">
        <v>133</v>
      </c>
      <c r="BK234" s="228">
        <f>ROUND(I234*H234,2)</f>
        <v>0</v>
      </c>
      <c r="BL234" s="17" t="s">
        <v>208</v>
      </c>
      <c r="BM234" s="227" t="s">
        <v>391</v>
      </c>
    </row>
    <row r="235" s="13" customFormat="1">
      <c r="A235" s="13"/>
      <c r="B235" s="229"/>
      <c r="C235" s="230"/>
      <c r="D235" s="231" t="s">
        <v>135</v>
      </c>
      <c r="E235" s="230"/>
      <c r="F235" s="233" t="s">
        <v>392</v>
      </c>
      <c r="G235" s="230"/>
      <c r="H235" s="234">
        <v>2.7360000000000002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135</v>
      </c>
      <c r="AU235" s="240" t="s">
        <v>133</v>
      </c>
      <c r="AV235" s="13" t="s">
        <v>133</v>
      </c>
      <c r="AW235" s="13" t="s">
        <v>4</v>
      </c>
      <c r="AX235" s="13" t="s">
        <v>83</v>
      </c>
      <c r="AY235" s="240" t="s">
        <v>125</v>
      </c>
    </row>
    <row r="236" s="2" customFormat="1" ht="24.15" customHeight="1">
      <c r="A236" s="38"/>
      <c r="B236" s="39"/>
      <c r="C236" s="215" t="s">
        <v>393</v>
      </c>
      <c r="D236" s="215" t="s">
        <v>128</v>
      </c>
      <c r="E236" s="216" t="s">
        <v>394</v>
      </c>
      <c r="F236" s="217" t="s">
        <v>395</v>
      </c>
      <c r="G236" s="218" t="s">
        <v>141</v>
      </c>
      <c r="H236" s="219">
        <v>223</v>
      </c>
      <c r="I236" s="220"/>
      <c r="J236" s="221">
        <f>ROUND(I236*H236,2)</f>
        <v>0</v>
      </c>
      <c r="K236" s="222"/>
      <c r="L236" s="44"/>
      <c r="M236" s="223" t="s">
        <v>1</v>
      </c>
      <c r="N236" s="224" t="s">
        <v>41</v>
      </c>
      <c r="O236" s="91"/>
      <c r="P236" s="225">
        <f>O236*H236</f>
        <v>0</v>
      </c>
      <c r="Q236" s="225">
        <v>0</v>
      </c>
      <c r="R236" s="225">
        <f>Q236*H236</f>
        <v>0</v>
      </c>
      <c r="S236" s="225">
        <v>0.0050000000000000001</v>
      </c>
      <c r="T236" s="226">
        <f>S236*H236</f>
        <v>1.115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7" t="s">
        <v>208</v>
      </c>
      <c r="AT236" s="227" t="s">
        <v>128</v>
      </c>
      <c r="AU236" s="227" t="s">
        <v>133</v>
      </c>
      <c r="AY236" s="17" t="s">
        <v>125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7" t="s">
        <v>133</v>
      </c>
      <c r="BK236" s="228">
        <f>ROUND(I236*H236,2)</f>
        <v>0</v>
      </c>
      <c r="BL236" s="17" t="s">
        <v>208</v>
      </c>
      <c r="BM236" s="227" t="s">
        <v>396</v>
      </c>
    </row>
    <row r="237" s="13" customFormat="1">
      <c r="A237" s="13"/>
      <c r="B237" s="229"/>
      <c r="C237" s="230"/>
      <c r="D237" s="231" t="s">
        <v>135</v>
      </c>
      <c r="E237" s="232" t="s">
        <v>1</v>
      </c>
      <c r="F237" s="233" t="s">
        <v>382</v>
      </c>
      <c r="G237" s="230"/>
      <c r="H237" s="234">
        <v>223</v>
      </c>
      <c r="I237" s="235"/>
      <c r="J237" s="230"/>
      <c r="K237" s="230"/>
      <c r="L237" s="236"/>
      <c r="M237" s="237"/>
      <c r="N237" s="238"/>
      <c r="O237" s="238"/>
      <c r="P237" s="238"/>
      <c r="Q237" s="238"/>
      <c r="R237" s="238"/>
      <c r="S237" s="238"/>
      <c r="T237" s="23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0" t="s">
        <v>135</v>
      </c>
      <c r="AU237" s="240" t="s">
        <v>133</v>
      </c>
      <c r="AV237" s="13" t="s">
        <v>133</v>
      </c>
      <c r="AW237" s="13" t="s">
        <v>32</v>
      </c>
      <c r="AX237" s="13" t="s">
        <v>83</v>
      </c>
      <c r="AY237" s="240" t="s">
        <v>125</v>
      </c>
    </row>
    <row r="238" s="2" customFormat="1" ht="21.75" customHeight="1">
      <c r="A238" s="38"/>
      <c r="B238" s="39"/>
      <c r="C238" s="215" t="s">
        <v>397</v>
      </c>
      <c r="D238" s="215" t="s">
        <v>128</v>
      </c>
      <c r="E238" s="216" t="s">
        <v>398</v>
      </c>
      <c r="F238" s="217" t="s">
        <v>399</v>
      </c>
      <c r="G238" s="218" t="s">
        <v>141</v>
      </c>
      <c r="H238" s="219">
        <v>16.920000000000002</v>
      </c>
      <c r="I238" s="220"/>
      <c r="J238" s="221">
        <f>ROUND(I238*H238,2)</f>
        <v>0</v>
      </c>
      <c r="K238" s="222"/>
      <c r="L238" s="44"/>
      <c r="M238" s="223" t="s">
        <v>1</v>
      </c>
      <c r="N238" s="224" t="s">
        <v>41</v>
      </c>
      <c r="O238" s="91"/>
      <c r="P238" s="225">
        <f>O238*H238</f>
        <v>0</v>
      </c>
      <c r="Q238" s="225">
        <v>0</v>
      </c>
      <c r="R238" s="225">
        <f>Q238*H238</f>
        <v>0</v>
      </c>
      <c r="S238" s="225">
        <v>0.014999999999999999</v>
      </c>
      <c r="T238" s="226">
        <f>S238*H238</f>
        <v>0.25380000000000003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7" t="s">
        <v>208</v>
      </c>
      <c r="AT238" s="227" t="s">
        <v>128</v>
      </c>
      <c r="AU238" s="227" t="s">
        <v>133</v>
      </c>
      <c r="AY238" s="17" t="s">
        <v>125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133</v>
      </c>
      <c r="BK238" s="228">
        <f>ROUND(I238*H238,2)</f>
        <v>0</v>
      </c>
      <c r="BL238" s="17" t="s">
        <v>208</v>
      </c>
      <c r="BM238" s="227" t="s">
        <v>400</v>
      </c>
    </row>
    <row r="239" s="13" customFormat="1">
      <c r="A239" s="13"/>
      <c r="B239" s="229"/>
      <c r="C239" s="230"/>
      <c r="D239" s="231" t="s">
        <v>135</v>
      </c>
      <c r="E239" s="232" t="s">
        <v>1</v>
      </c>
      <c r="F239" s="233" t="s">
        <v>401</v>
      </c>
      <c r="G239" s="230"/>
      <c r="H239" s="234">
        <v>16.920000000000002</v>
      </c>
      <c r="I239" s="235"/>
      <c r="J239" s="230"/>
      <c r="K239" s="230"/>
      <c r="L239" s="236"/>
      <c r="M239" s="237"/>
      <c r="N239" s="238"/>
      <c r="O239" s="238"/>
      <c r="P239" s="238"/>
      <c r="Q239" s="238"/>
      <c r="R239" s="238"/>
      <c r="S239" s="238"/>
      <c r="T239" s="23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0" t="s">
        <v>135</v>
      </c>
      <c r="AU239" s="240" t="s">
        <v>133</v>
      </c>
      <c r="AV239" s="13" t="s">
        <v>133</v>
      </c>
      <c r="AW239" s="13" t="s">
        <v>32</v>
      </c>
      <c r="AX239" s="13" t="s">
        <v>83</v>
      </c>
      <c r="AY239" s="240" t="s">
        <v>125</v>
      </c>
    </row>
    <row r="240" s="2" customFormat="1" ht="24.15" customHeight="1">
      <c r="A240" s="38"/>
      <c r="B240" s="39"/>
      <c r="C240" s="215" t="s">
        <v>402</v>
      </c>
      <c r="D240" s="215" t="s">
        <v>128</v>
      </c>
      <c r="E240" s="216" t="s">
        <v>403</v>
      </c>
      <c r="F240" s="217" t="s">
        <v>404</v>
      </c>
      <c r="G240" s="218" t="s">
        <v>131</v>
      </c>
      <c r="H240" s="219">
        <v>2.7360000000000002</v>
      </c>
      <c r="I240" s="220"/>
      <c r="J240" s="221">
        <f>ROUND(I240*H240,2)</f>
        <v>0</v>
      </c>
      <c r="K240" s="222"/>
      <c r="L240" s="44"/>
      <c r="M240" s="223" t="s">
        <v>1</v>
      </c>
      <c r="N240" s="224" t="s">
        <v>41</v>
      </c>
      <c r="O240" s="91"/>
      <c r="P240" s="225">
        <f>O240*H240</f>
        <v>0</v>
      </c>
      <c r="Q240" s="225">
        <v>0.023369999999999998</v>
      </c>
      <c r="R240" s="225">
        <f>Q240*H240</f>
        <v>0.063940319999999995</v>
      </c>
      <c r="S240" s="225">
        <v>0</v>
      </c>
      <c r="T240" s="22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7" t="s">
        <v>208</v>
      </c>
      <c r="AT240" s="227" t="s">
        <v>128</v>
      </c>
      <c r="AU240" s="227" t="s">
        <v>133</v>
      </c>
      <c r="AY240" s="17" t="s">
        <v>125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7" t="s">
        <v>133</v>
      </c>
      <c r="BK240" s="228">
        <f>ROUND(I240*H240,2)</f>
        <v>0</v>
      </c>
      <c r="BL240" s="17" t="s">
        <v>208</v>
      </c>
      <c r="BM240" s="227" t="s">
        <v>405</v>
      </c>
    </row>
    <row r="241" s="13" customFormat="1">
      <c r="A241" s="13"/>
      <c r="B241" s="229"/>
      <c r="C241" s="230"/>
      <c r="D241" s="231" t="s">
        <v>135</v>
      </c>
      <c r="E241" s="232" t="s">
        <v>1</v>
      </c>
      <c r="F241" s="233" t="s">
        <v>406</v>
      </c>
      <c r="G241" s="230"/>
      <c r="H241" s="234">
        <v>2.7360000000000002</v>
      </c>
      <c r="I241" s="235"/>
      <c r="J241" s="230"/>
      <c r="K241" s="230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135</v>
      </c>
      <c r="AU241" s="240" t="s">
        <v>133</v>
      </c>
      <c r="AV241" s="13" t="s">
        <v>133</v>
      </c>
      <c r="AW241" s="13" t="s">
        <v>32</v>
      </c>
      <c r="AX241" s="13" t="s">
        <v>83</v>
      </c>
      <c r="AY241" s="240" t="s">
        <v>125</v>
      </c>
    </row>
    <row r="242" s="2" customFormat="1" ht="37.8" customHeight="1">
      <c r="A242" s="38"/>
      <c r="B242" s="39"/>
      <c r="C242" s="215" t="s">
        <v>407</v>
      </c>
      <c r="D242" s="215" t="s">
        <v>128</v>
      </c>
      <c r="E242" s="216" t="s">
        <v>408</v>
      </c>
      <c r="F242" s="217" t="s">
        <v>409</v>
      </c>
      <c r="G242" s="218" t="s">
        <v>152</v>
      </c>
      <c r="H242" s="219">
        <v>40</v>
      </c>
      <c r="I242" s="220"/>
      <c r="J242" s="221">
        <f>ROUND(I242*H242,2)</f>
        <v>0</v>
      </c>
      <c r="K242" s="222"/>
      <c r="L242" s="44"/>
      <c r="M242" s="223" t="s">
        <v>1</v>
      </c>
      <c r="N242" s="224" t="s">
        <v>41</v>
      </c>
      <c r="O242" s="91"/>
      <c r="P242" s="225">
        <f>O242*H242</f>
        <v>0</v>
      </c>
      <c r="Q242" s="225">
        <v>0</v>
      </c>
      <c r="R242" s="225">
        <f>Q242*H242</f>
        <v>0</v>
      </c>
      <c r="S242" s="225">
        <v>0.01584</v>
      </c>
      <c r="T242" s="226">
        <f>S242*H242</f>
        <v>0.63359999999999994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7" t="s">
        <v>208</v>
      </c>
      <c r="AT242" s="227" t="s">
        <v>128</v>
      </c>
      <c r="AU242" s="227" t="s">
        <v>133</v>
      </c>
      <c r="AY242" s="17" t="s">
        <v>125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7" t="s">
        <v>133</v>
      </c>
      <c r="BK242" s="228">
        <f>ROUND(I242*H242,2)</f>
        <v>0</v>
      </c>
      <c r="BL242" s="17" t="s">
        <v>208</v>
      </c>
      <c r="BM242" s="227" t="s">
        <v>410</v>
      </c>
    </row>
    <row r="243" s="15" customFormat="1">
      <c r="A243" s="15"/>
      <c r="B243" s="252"/>
      <c r="C243" s="253"/>
      <c r="D243" s="231" t="s">
        <v>135</v>
      </c>
      <c r="E243" s="254" t="s">
        <v>1</v>
      </c>
      <c r="F243" s="255" t="s">
        <v>411</v>
      </c>
      <c r="G243" s="253"/>
      <c r="H243" s="254" t="s">
        <v>1</v>
      </c>
      <c r="I243" s="256"/>
      <c r="J243" s="253"/>
      <c r="K243" s="253"/>
      <c r="L243" s="257"/>
      <c r="M243" s="258"/>
      <c r="N243" s="259"/>
      <c r="O243" s="259"/>
      <c r="P243" s="259"/>
      <c r="Q243" s="259"/>
      <c r="R243" s="259"/>
      <c r="S243" s="259"/>
      <c r="T243" s="260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1" t="s">
        <v>135</v>
      </c>
      <c r="AU243" s="261" t="s">
        <v>133</v>
      </c>
      <c r="AV243" s="15" t="s">
        <v>83</v>
      </c>
      <c r="AW243" s="15" t="s">
        <v>32</v>
      </c>
      <c r="AX243" s="15" t="s">
        <v>75</v>
      </c>
      <c r="AY243" s="261" t="s">
        <v>125</v>
      </c>
    </row>
    <row r="244" s="13" customFormat="1">
      <c r="A244" s="13"/>
      <c r="B244" s="229"/>
      <c r="C244" s="230"/>
      <c r="D244" s="231" t="s">
        <v>135</v>
      </c>
      <c r="E244" s="232" t="s">
        <v>1</v>
      </c>
      <c r="F244" s="233" t="s">
        <v>322</v>
      </c>
      <c r="G244" s="230"/>
      <c r="H244" s="234">
        <v>40</v>
      </c>
      <c r="I244" s="235"/>
      <c r="J244" s="230"/>
      <c r="K244" s="230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135</v>
      </c>
      <c r="AU244" s="240" t="s">
        <v>133</v>
      </c>
      <c r="AV244" s="13" t="s">
        <v>133</v>
      </c>
      <c r="AW244" s="13" t="s">
        <v>32</v>
      </c>
      <c r="AX244" s="13" t="s">
        <v>83</v>
      </c>
      <c r="AY244" s="240" t="s">
        <v>125</v>
      </c>
    </row>
    <row r="245" s="2" customFormat="1" ht="33" customHeight="1">
      <c r="A245" s="38"/>
      <c r="B245" s="39"/>
      <c r="C245" s="215" t="s">
        <v>412</v>
      </c>
      <c r="D245" s="215" t="s">
        <v>128</v>
      </c>
      <c r="E245" s="216" t="s">
        <v>413</v>
      </c>
      <c r="F245" s="217" t="s">
        <v>414</v>
      </c>
      <c r="G245" s="218" t="s">
        <v>152</v>
      </c>
      <c r="H245" s="219">
        <v>20</v>
      </c>
      <c r="I245" s="220"/>
      <c r="J245" s="221">
        <f>ROUND(I245*H245,2)</f>
        <v>0</v>
      </c>
      <c r="K245" s="222"/>
      <c r="L245" s="44"/>
      <c r="M245" s="223" t="s">
        <v>1</v>
      </c>
      <c r="N245" s="224" t="s">
        <v>41</v>
      </c>
      <c r="O245" s="91"/>
      <c r="P245" s="225">
        <f>O245*H245</f>
        <v>0</v>
      </c>
      <c r="Q245" s="225">
        <v>0.0073200000000000001</v>
      </c>
      <c r="R245" s="225">
        <f>Q245*H245</f>
        <v>0.1464</v>
      </c>
      <c r="S245" s="225">
        <v>0</v>
      </c>
      <c r="T245" s="22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7" t="s">
        <v>208</v>
      </c>
      <c r="AT245" s="227" t="s">
        <v>128</v>
      </c>
      <c r="AU245" s="227" t="s">
        <v>133</v>
      </c>
      <c r="AY245" s="17" t="s">
        <v>125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7" t="s">
        <v>133</v>
      </c>
      <c r="BK245" s="228">
        <f>ROUND(I245*H245,2)</f>
        <v>0</v>
      </c>
      <c r="BL245" s="17" t="s">
        <v>208</v>
      </c>
      <c r="BM245" s="227" t="s">
        <v>415</v>
      </c>
    </row>
    <row r="246" s="15" customFormat="1">
      <c r="A246" s="15"/>
      <c r="B246" s="252"/>
      <c r="C246" s="253"/>
      <c r="D246" s="231" t="s">
        <v>135</v>
      </c>
      <c r="E246" s="254" t="s">
        <v>1</v>
      </c>
      <c r="F246" s="255" t="s">
        <v>416</v>
      </c>
      <c r="G246" s="253"/>
      <c r="H246" s="254" t="s">
        <v>1</v>
      </c>
      <c r="I246" s="256"/>
      <c r="J246" s="253"/>
      <c r="K246" s="253"/>
      <c r="L246" s="257"/>
      <c r="M246" s="258"/>
      <c r="N246" s="259"/>
      <c r="O246" s="259"/>
      <c r="P246" s="259"/>
      <c r="Q246" s="259"/>
      <c r="R246" s="259"/>
      <c r="S246" s="259"/>
      <c r="T246" s="260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1" t="s">
        <v>135</v>
      </c>
      <c r="AU246" s="261" t="s">
        <v>133</v>
      </c>
      <c r="AV246" s="15" t="s">
        <v>83</v>
      </c>
      <c r="AW246" s="15" t="s">
        <v>32</v>
      </c>
      <c r="AX246" s="15" t="s">
        <v>75</v>
      </c>
      <c r="AY246" s="261" t="s">
        <v>125</v>
      </c>
    </row>
    <row r="247" s="13" customFormat="1">
      <c r="A247" s="13"/>
      <c r="B247" s="229"/>
      <c r="C247" s="230"/>
      <c r="D247" s="231" t="s">
        <v>135</v>
      </c>
      <c r="E247" s="232" t="s">
        <v>1</v>
      </c>
      <c r="F247" s="233" t="s">
        <v>226</v>
      </c>
      <c r="G247" s="230"/>
      <c r="H247" s="234">
        <v>20</v>
      </c>
      <c r="I247" s="235"/>
      <c r="J247" s="230"/>
      <c r="K247" s="230"/>
      <c r="L247" s="236"/>
      <c r="M247" s="237"/>
      <c r="N247" s="238"/>
      <c r="O247" s="238"/>
      <c r="P247" s="238"/>
      <c r="Q247" s="238"/>
      <c r="R247" s="238"/>
      <c r="S247" s="238"/>
      <c r="T247" s="23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0" t="s">
        <v>135</v>
      </c>
      <c r="AU247" s="240" t="s">
        <v>133</v>
      </c>
      <c r="AV247" s="13" t="s">
        <v>133</v>
      </c>
      <c r="AW247" s="13" t="s">
        <v>32</v>
      </c>
      <c r="AX247" s="13" t="s">
        <v>83</v>
      </c>
      <c r="AY247" s="240" t="s">
        <v>125</v>
      </c>
    </row>
    <row r="248" s="2" customFormat="1" ht="33" customHeight="1">
      <c r="A248" s="38"/>
      <c r="B248" s="39"/>
      <c r="C248" s="215" t="s">
        <v>417</v>
      </c>
      <c r="D248" s="215" t="s">
        <v>128</v>
      </c>
      <c r="E248" s="216" t="s">
        <v>418</v>
      </c>
      <c r="F248" s="217" t="s">
        <v>419</v>
      </c>
      <c r="G248" s="218" t="s">
        <v>152</v>
      </c>
      <c r="H248" s="219">
        <v>40</v>
      </c>
      <c r="I248" s="220"/>
      <c r="J248" s="221">
        <f>ROUND(I248*H248,2)</f>
        <v>0</v>
      </c>
      <c r="K248" s="222"/>
      <c r="L248" s="44"/>
      <c r="M248" s="223" t="s">
        <v>1</v>
      </c>
      <c r="N248" s="224" t="s">
        <v>41</v>
      </c>
      <c r="O248" s="91"/>
      <c r="P248" s="225">
        <f>O248*H248</f>
        <v>0</v>
      </c>
      <c r="Q248" s="225">
        <v>0.017520000000000001</v>
      </c>
      <c r="R248" s="225">
        <f>Q248*H248</f>
        <v>0.70080000000000009</v>
      </c>
      <c r="S248" s="225">
        <v>0</v>
      </c>
      <c r="T248" s="22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7" t="s">
        <v>208</v>
      </c>
      <c r="AT248" s="227" t="s">
        <v>128</v>
      </c>
      <c r="AU248" s="227" t="s">
        <v>133</v>
      </c>
      <c r="AY248" s="17" t="s">
        <v>125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7" t="s">
        <v>133</v>
      </c>
      <c r="BK248" s="228">
        <f>ROUND(I248*H248,2)</f>
        <v>0</v>
      </c>
      <c r="BL248" s="17" t="s">
        <v>208</v>
      </c>
      <c r="BM248" s="227" t="s">
        <v>420</v>
      </c>
    </row>
    <row r="249" s="15" customFormat="1">
      <c r="A249" s="15"/>
      <c r="B249" s="252"/>
      <c r="C249" s="253"/>
      <c r="D249" s="231" t="s">
        <v>135</v>
      </c>
      <c r="E249" s="254" t="s">
        <v>1</v>
      </c>
      <c r="F249" s="255" t="s">
        <v>411</v>
      </c>
      <c r="G249" s="253"/>
      <c r="H249" s="254" t="s">
        <v>1</v>
      </c>
      <c r="I249" s="256"/>
      <c r="J249" s="253"/>
      <c r="K249" s="253"/>
      <c r="L249" s="257"/>
      <c r="M249" s="258"/>
      <c r="N249" s="259"/>
      <c r="O249" s="259"/>
      <c r="P249" s="259"/>
      <c r="Q249" s="259"/>
      <c r="R249" s="259"/>
      <c r="S249" s="259"/>
      <c r="T249" s="26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1" t="s">
        <v>135</v>
      </c>
      <c r="AU249" s="261" t="s">
        <v>133</v>
      </c>
      <c r="AV249" s="15" t="s">
        <v>83</v>
      </c>
      <c r="AW249" s="15" t="s">
        <v>32</v>
      </c>
      <c r="AX249" s="15" t="s">
        <v>75</v>
      </c>
      <c r="AY249" s="261" t="s">
        <v>125</v>
      </c>
    </row>
    <row r="250" s="13" customFormat="1">
      <c r="A250" s="13"/>
      <c r="B250" s="229"/>
      <c r="C250" s="230"/>
      <c r="D250" s="231" t="s">
        <v>135</v>
      </c>
      <c r="E250" s="232" t="s">
        <v>1</v>
      </c>
      <c r="F250" s="233" t="s">
        <v>322</v>
      </c>
      <c r="G250" s="230"/>
      <c r="H250" s="234">
        <v>40</v>
      </c>
      <c r="I250" s="235"/>
      <c r="J250" s="230"/>
      <c r="K250" s="230"/>
      <c r="L250" s="236"/>
      <c r="M250" s="237"/>
      <c r="N250" s="238"/>
      <c r="O250" s="238"/>
      <c r="P250" s="238"/>
      <c r="Q250" s="238"/>
      <c r="R250" s="238"/>
      <c r="S250" s="238"/>
      <c r="T250" s="23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0" t="s">
        <v>135</v>
      </c>
      <c r="AU250" s="240" t="s">
        <v>133</v>
      </c>
      <c r="AV250" s="13" t="s">
        <v>133</v>
      </c>
      <c r="AW250" s="13" t="s">
        <v>32</v>
      </c>
      <c r="AX250" s="13" t="s">
        <v>83</v>
      </c>
      <c r="AY250" s="240" t="s">
        <v>125</v>
      </c>
    </row>
    <row r="251" s="2" customFormat="1" ht="24.15" customHeight="1">
      <c r="A251" s="38"/>
      <c r="B251" s="39"/>
      <c r="C251" s="215" t="s">
        <v>421</v>
      </c>
      <c r="D251" s="215" t="s">
        <v>128</v>
      </c>
      <c r="E251" s="216" t="s">
        <v>422</v>
      </c>
      <c r="F251" s="217" t="s">
        <v>423</v>
      </c>
      <c r="G251" s="218" t="s">
        <v>257</v>
      </c>
      <c r="H251" s="219">
        <v>2.4260000000000002</v>
      </c>
      <c r="I251" s="220"/>
      <c r="J251" s="221">
        <f>ROUND(I251*H251,2)</f>
        <v>0</v>
      </c>
      <c r="K251" s="222"/>
      <c r="L251" s="44"/>
      <c r="M251" s="223" t="s">
        <v>1</v>
      </c>
      <c r="N251" s="224" t="s">
        <v>41</v>
      </c>
      <c r="O251" s="91"/>
      <c r="P251" s="225">
        <f>O251*H251</f>
        <v>0</v>
      </c>
      <c r="Q251" s="225">
        <v>0</v>
      </c>
      <c r="R251" s="225">
        <f>Q251*H251</f>
        <v>0</v>
      </c>
      <c r="S251" s="225">
        <v>0</v>
      </c>
      <c r="T251" s="22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7" t="s">
        <v>208</v>
      </c>
      <c r="AT251" s="227" t="s">
        <v>128</v>
      </c>
      <c r="AU251" s="227" t="s">
        <v>133</v>
      </c>
      <c r="AY251" s="17" t="s">
        <v>125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7" t="s">
        <v>133</v>
      </c>
      <c r="BK251" s="228">
        <f>ROUND(I251*H251,2)</f>
        <v>0</v>
      </c>
      <c r="BL251" s="17" t="s">
        <v>208</v>
      </c>
      <c r="BM251" s="227" t="s">
        <v>424</v>
      </c>
    </row>
    <row r="252" s="2" customFormat="1" ht="24.15" customHeight="1">
      <c r="A252" s="38"/>
      <c r="B252" s="39"/>
      <c r="C252" s="215" t="s">
        <v>425</v>
      </c>
      <c r="D252" s="215" t="s">
        <v>128</v>
      </c>
      <c r="E252" s="216" t="s">
        <v>426</v>
      </c>
      <c r="F252" s="217" t="s">
        <v>427</v>
      </c>
      <c r="G252" s="218" t="s">
        <v>257</v>
      </c>
      <c r="H252" s="219">
        <v>2.4260000000000002</v>
      </c>
      <c r="I252" s="220"/>
      <c r="J252" s="221">
        <f>ROUND(I252*H252,2)</f>
        <v>0</v>
      </c>
      <c r="K252" s="222"/>
      <c r="L252" s="44"/>
      <c r="M252" s="223" t="s">
        <v>1</v>
      </c>
      <c r="N252" s="224" t="s">
        <v>41</v>
      </c>
      <c r="O252" s="91"/>
      <c r="P252" s="225">
        <f>O252*H252</f>
        <v>0</v>
      </c>
      <c r="Q252" s="225">
        <v>0</v>
      </c>
      <c r="R252" s="225">
        <f>Q252*H252</f>
        <v>0</v>
      </c>
      <c r="S252" s="225">
        <v>0</v>
      </c>
      <c r="T252" s="22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7" t="s">
        <v>208</v>
      </c>
      <c r="AT252" s="227" t="s">
        <v>128</v>
      </c>
      <c r="AU252" s="227" t="s">
        <v>133</v>
      </c>
      <c r="AY252" s="17" t="s">
        <v>125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7" t="s">
        <v>133</v>
      </c>
      <c r="BK252" s="228">
        <f>ROUND(I252*H252,2)</f>
        <v>0</v>
      </c>
      <c r="BL252" s="17" t="s">
        <v>208</v>
      </c>
      <c r="BM252" s="227" t="s">
        <v>428</v>
      </c>
    </row>
    <row r="253" s="12" customFormat="1" ht="22.8" customHeight="1">
      <c r="A253" s="12"/>
      <c r="B253" s="199"/>
      <c r="C253" s="200"/>
      <c r="D253" s="201" t="s">
        <v>74</v>
      </c>
      <c r="E253" s="213" t="s">
        <v>429</v>
      </c>
      <c r="F253" s="213" t="s">
        <v>430</v>
      </c>
      <c r="G253" s="200"/>
      <c r="H253" s="200"/>
      <c r="I253" s="203"/>
      <c r="J253" s="214">
        <f>BK253</f>
        <v>0</v>
      </c>
      <c r="K253" s="200"/>
      <c r="L253" s="205"/>
      <c r="M253" s="206"/>
      <c r="N253" s="207"/>
      <c r="O253" s="207"/>
      <c r="P253" s="208">
        <f>SUM(P254:P304)</f>
        <v>0</v>
      </c>
      <c r="Q253" s="207"/>
      <c r="R253" s="208">
        <f>SUM(R254:R304)</f>
        <v>1.0088259999999998</v>
      </c>
      <c r="S253" s="207"/>
      <c r="T253" s="209">
        <f>SUM(T254:T304)</f>
        <v>0.24353999999999998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0" t="s">
        <v>133</v>
      </c>
      <c r="AT253" s="211" t="s">
        <v>74</v>
      </c>
      <c r="AU253" s="211" t="s">
        <v>83</v>
      </c>
      <c r="AY253" s="210" t="s">
        <v>125</v>
      </c>
      <c r="BK253" s="212">
        <f>SUM(BK254:BK304)</f>
        <v>0</v>
      </c>
    </row>
    <row r="254" s="2" customFormat="1" ht="16.5" customHeight="1">
      <c r="A254" s="38"/>
      <c r="B254" s="39"/>
      <c r="C254" s="215" t="s">
        <v>431</v>
      </c>
      <c r="D254" s="215" t="s">
        <v>128</v>
      </c>
      <c r="E254" s="216" t="s">
        <v>432</v>
      </c>
      <c r="F254" s="217" t="s">
        <v>433</v>
      </c>
      <c r="G254" s="218" t="s">
        <v>152</v>
      </c>
      <c r="H254" s="219">
        <v>8.4000000000000004</v>
      </c>
      <c r="I254" s="220"/>
      <c r="J254" s="221">
        <f>ROUND(I254*H254,2)</f>
        <v>0</v>
      </c>
      <c r="K254" s="222"/>
      <c r="L254" s="44"/>
      <c r="M254" s="223" t="s">
        <v>1</v>
      </c>
      <c r="N254" s="224" t="s">
        <v>41</v>
      </c>
      <c r="O254" s="91"/>
      <c r="P254" s="225">
        <f>O254*H254</f>
        <v>0</v>
      </c>
      <c r="Q254" s="225">
        <v>0</v>
      </c>
      <c r="R254" s="225">
        <f>Q254*H254</f>
        <v>0</v>
      </c>
      <c r="S254" s="225">
        <v>0.00175</v>
      </c>
      <c r="T254" s="226">
        <f>S254*H254</f>
        <v>0.014700000000000001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7" t="s">
        <v>208</v>
      </c>
      <c r="AT254" s="227" t="s">
        <v>128</v>
      </c>
      <c r="AU254" s="227" t="s">
        <v>133</v>
      </c>
      <c r="AY254" s="17" t="s">
        <v>125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133</v>
      </c>
      <c r="BK254" s="228">
        <f>ROUND(I254*H254,2)</f>
        <v>0</v>
      </c>
      <c r="BL254" s="17" t="s">
        <v>208</v>
      </c>
      <c r="BM254" s="227" t="s">
        <v>434</v>
      </c>
    </row>
    <row r="255" s="15" customFormat="1">
      <c r="A255" s="15"/>
      <c r="B255" s="252"/>
      <c r="C255" s="253"/>
      <c r="D255" s="231" t="s">
        <v>135</v>
      </c>
      <c r="E255" s="254" t="s">
        <v>1</v>
      </c>
      <c r="F255" s="255" t="s">
        <v>435</v>
      </c>
      <c r="G255" s="253"/>
      <c r="H255" s="254" t="s">
        <v>1</v>
      </c>
      <c r="I255" s="256"/>
      <c r="J255" s="253"/>
      <c r="K255" s="253"/>
      <c r="L255" s="257"/>
      <c r="M255" s="258"/>
      <c r="N255" s="259"/>
      <c r="O255" s="259"/>
      <c r="P255" s="259"/>
      <c r="Q255" s="259"/>
      <c r="R255" s="259"/>
      <c r="S255" s="259"/>
      <c r="T255" s="260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1" t="s">
        <v>135</v>
      </c>
      <c r="AU255" s="261" t="s">
        <v>133</v>
      </c>
      <c r="AV255" s="15" t="s">
        <v>83</v>
      </c>
      <c r="AW255" s="15" t="s">
        <v>32</v>
      </c>
      <c r="AX255" s="15" t="s">
        <v>75</v>
      </c>
      <c r="AY255" s="261" t="s">
        <v>125</v>
      </c>
    </row>
    <row r="256" s="13" customFormat="1">
      <c r="A256" s="13"/>
      <c r="B256" s="229"/>
      <c r="C256" s="230"/>
      <c r="D256" s="231" t="s">
        <v>135</v>
      </c>
      <c r="E256" s="232" t="s">
        <v>1</v>
      </c>
      <c r="F256" s="233" t="s">
        <v>436</v>
      </c>
      <c r="G256" s="230"/>
      <c r="H256" s="234">
        <v>4.5999999999999996</v>
      </c>
      <c r="I256" s="235"/>
      <c r="J256" s="230"/>
      <c r="K256" s="230"/>
      <c r="L256" s="236"/>
      <c r="M256" s="237"/>
      <c r="N256" s="238"/>
      <c r="O256" s="238"/>
      <c r="P256" s="238"/>
      <c r="Q256" s="238"/>
      <c r="R256" s="238"/>
      <c r="S256" s="238"/>
      <c r="T256" s="23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0" t="s">
        <v>135</v>
      </c>
      <c r="AU256" s="240" t="s">
        <v>133</v>
      </c>
      <c r="AV256" s="13" t="s">
        <v>133</v>
      </c>
      <c r="AW256" s="13" t="s">
        <v>32</v>
      </c>
      <c r="AX256" s="13" t="s">
        <v>75</v>
      </c>
      <c r="AY256" s="240" t="s">
        <v>125</v>
      </c>
    </row>
    <row r="257" s="13" customFormat="1">
      <c r="A257" s="13"/>
      <c r="B257" s="229"/>
      <c r="C257" s="230"/>
      <c r="D257" s="231" t="s">
        <v>135</v>
      </c>
      <c r="E257" s="232" t="s">
        <v>1</v>
      </c>
      <c r="F257" s="233" t="s">
        <v>437</v>
      </c>
      <c r="G257" s="230"/>
      <c r="H257" s="234">
        <v>3.7999999999999998</v>
      </c>
      <c r="I257" s="235"/>
      <c r="J257" s="230"/>
      <c r="K257" s="230"/>
      <c r="L257" s="236"/>
      <c r="M257" s="237"/>
      <c r="N257" s="238"/>
      <c r="O257" s="238"/>
      <c r="P257" s="238"/>
      <c r="Q257" s="238"/>
      <c r="R257" s="238"/>
      <c r="S257" s="238"/>
      <c r="T257" s="23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0" t="s">
        <v>135</v>
      </c>
      <c r="AU257" s="240" t="s">
        <v>133</v>
      </c>
      <c r="AV257" s="13" t="s">
        <v>133</v>
      </c>
      <c r="AW257" s="13" t="s">
        <v>32</v>
      </c>
      <c r="AX257" s="13" t="s">
        <v>75</v>
      </c>
      <c r="AY257" s="240" t="s">
        <v>125</v>
      </c>
    </row>
    <row r="258" s="14" customFormat="1">
      <c r="A258" s="14"/>
      <c r="B258" s="241"/>
      <c r="C258" s="242"/>
      <c r="D258" s="231" t="s">
        <v>135</v>
      </c>
      <c r="E258" s="243" t="s">
        <v>1</v>
      </c>
      <c r="F258" s="244" t="s">
        <v>138</v>
      </c>
      <c r="G258" s="242"/>
      <c r="H258" s="245">
        <v>8.4000000000000004</v>
      </c>
      <c r="I258" s="246"/>
      <c r="J258" s="242"/>
      <c r="K258" s="242"/>
      <c r="L258" s="247"/>
      <c r="M258" s="248"/>
      <c r="N258" s="249"/>
      <c r="O258" s="249"/>
      <c r="P258" s="249"/>
      <c r="Q258" s="249"/>
      <c r="R258" s="249"/>
      <c r="S258" s="249"/>
      <c r="T258" s="25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1" t="s">
        <v>135</v>
      </c>
      <c r="AU258" s="251" t="s">
        <v>133</v>
      </c>
      <c r="AV258" s="14" t="s">
        <v>132</v>
      </c>
      <c r="AW258" s="14" t="s">
        <v>32</v>
      </c>
      <c r="AX258" s="14" t="s">
        <v>83</v>
      </c>
      <c r="AY258" s="251" t="s">
        <v>125</v>
      </c>
    </row>
    <row r="259" s="2" customFormat="1" ht="33" customHeight="1">
      <c r="A259" s="38"/>
      <c r="B259" s="39"/>
      <c r="C259" s="215" t="s">
        <v>438</v>
      </c>
      <c r="D259" s="215" t="s">
        <v>128</v>
      </c>
      <c r="E259" s="216" t="s">
        <v>439</v>
      </c>
      <c r="F259" s="217" t="s">
        <v>440</v>
      </c>
      <c r="G259" s="218" t="s">
        <v>311</v>
      </c>
      <c r="H259" s="219">
        <v>6</v>
      </c>
      <c r="I259" s="220"/>
      <c r="J259" s="221">
        <f>ROUND(I259*H259,2)</f>
        <v>0</v>
      </c>
      <c r="K259" s="222"/>
      <c r="L259" s="44"/>
      <c r="M259" s="223" t="s">
        <v>1</v>
      </c>
      <c r="N259" s="224" t="s">
        <v>41</v>
      </c>
      <c r="O259" s="91"/>
      <c r="P259" s="225">
        <f>O259*H259</f>
        <v>0</v>
      </c>
      <c r="Q259" s="225">
        <v>0</v>
      </c>
      <c r="R259" s="225">
        <f>Q259*H259</f>
        <v>0</v>
      </c>
      <c r="S259" s="225">
        <v>0.0018799999999999999</v>
      </c>
      <c r="T259" s="226">
        <f>S259*H259</f>
        <v>0.01128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208</v>
      </c>
      <c r="AT259" s="227" t="s">
        <v>128</v>
      </c>
      <c r="AU259" s="227" t="s">
        <v>133</v>
      </c>
      <c r="AY259" s="17" t="s">
        <v>125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133</v>
      </c>
      <c r="BK259" s="228">
        <f>ROUND(I259*H259,2)</f>
        <v>0</v>
      </c>
      <c r="BL259" s="17" t="s">
        <v>208</v>
      </c>
      <c r="BM259" s="227" t="s">
        <v>441</v>
      </c>
    </row>
    <row r="260" s="2" customFormat="1" ht="16.5" customHeight="1">
      <c r="A260" s="38"/>
      <c r="B260" s="39"/>
      <c r="C260" s="215" t="s">
        <v>207</v>
      </c>
      <c r="D260" s="215" t="s">
        <v>128</v>
      </c>
      <c r="E260" s="216" t="s">
        <v>442</v>
      </c>
      <c r="F260" s="217" t="s">
        <v>443</v>
      </c>
      <c r="G260" s="218" t="s">
        <v>152</v>
      </c>
      <c r="H260" s="219">
        <v>56.399999999999999</v>
      </c>
      <c r="I260" s="220"/>
      <c r="J260" s="221">
        <f>ROUND(I260*H260,2)</f>
        <v>0</v>
      </c>
      <c r="K260" s="222"/>
      <c r="L260" s="44"/>
      <c r="M260" s="223" t="s">
        <v>1</v>
      </c>
      <c r="N260" s="224" t="s">
        <v>41</v>
      </c>
      <c r="O260" s="91"/>
      <c r="P260" s="225">
        <f>O260*H260</f>
        <v>0</v>
      </c>
      <c r="Q260" s="225">
        <v>0</v>
      </c>
      <c r="R260" s="225">
        <f>Q260*H260</f>
        <v>0</v>
      </c>
      <c r="S260" s="225">
        <v>0.0025999999999999999</v>
      </c>
      <c r="T260" s="226">
        <f>S260*H260</f>
        <v>0.14663999999999999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208</v>
      </c>
      <c r="AT260" s="227" t="s">
        <v>128</v>
      </c>
      <c r="AU260" s="227" t="s">
        <v>133</v>
      </c>
      <c r="AY260" s="17" t="s">
        <v>125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133</v>
      </c>
      <c r="BK260" s="228">
        <f>ROUND(I260*H260,2)</f>
        <v>0</v>
      </c>
      <c r="BL260" s="17" t="s">
        <v>208</v>
      </c>
      <c r="BM260" s="227" t="s">
        <v>444</v>
      </c>
    </row>
    <row r="261" s="13" customFormat="1">
      <c r="A261" s="13"/>
      <c r="B261" s="229"/>
      <c r="C261" s="230"/>
      <c r="D261" s="231" t="s">
        <v>135</v>
      </c>
      <c r="E261" s="232" t="s">
        <v>1</v>
      </c>
      <c r="F261" s="233" t="s">
        <v>445</v>
      </c>
      <c r="G261" s="230"/>
      <c r="H261" s="234">
        <v>56.399999999999999</v>
      </c>
      <c r="I261" s="235"/>
      <c r="J261" s="230"/>
      <c r="K261" s="230"/>
      <c r="L261" s="236"/>
      <c r="M261" s="237"/>
      <c r="N261" s="238"/>
      <c r="O261" s="238"/>
      <c r="P261" s="238"/>
      <c r="Q261" s="238"/>
      <c r="R261" s="238"/>
      <c r="S261" s="238"/>
      <c r="T261" s="23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0" t="s">
        <v>135</v>
      </c>
      <c r="AU261" s="240" t="s">
        <v>133</v>
      </c>
      <c r="AV261" s="13" t="s">
        <v>133</v>
      </c>
      <c r="AW261" s="13" t="s">
        <v>32</v>
      </c>
      <c r="AX261" s="13" t="s">
        <v>83</v>
      </c>
      <c r="AY261" s="240" t="s">
        <v>125</v>
      </c>
    </row>
    <row r="262" s="2" customFormat="1" ht="16.5" customHeight="1">
      <c r="A262" s="38"/>
      <c r="B262" s="39"/>
      <c r="C262" s="215" t="s">
        <v>446</v>
      </c>
      <c r="D262" s="215" t="s">
        <v>128</v>
      </c>
      <c r="E262" s="216" t="s">
        <v>447</v>
      </c>
      <c r="F262" s="217" t="s">
        <v>448</v>
      </c>
      <c r="G262" s="218" t="s">
        <v>152</v>
      </c>
      <c r="H262" s="219">
        <v>18</v>
      </c>
      <c r="I262" s="220"/>
      <c r="J262" s="221">
        <f>ROUND(I262*H262,2)</f>
        <v>0</v>
      </c>
      <c r="K262" s="222"/>
      <c r="L262" s="44"/>
      <c r="M262" s="223" t="s">
        <v>1</v>
      </c>
      <c r="N262" s="224" t="s">
        <v>41</v>
      </c>
      <c r="O262" s="91"/>
      <c r="P262" s="225">
        <f>O262*H262</f>
        <v>0</v>
      </c>
      <c r="Q262" s="225">
        <v>0</v>
      </c>
      <c r="R262" s="225">
        <f>Q262*H262</f>
        <v>0</v>
      </c>
      <c r="S262" s="225">
        <v>0.0039399999999999999</v>
      </c>
      <c r="T262" s="226">
        <f>S262*H262</f>
        <v>0.070919999999999997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7" t="s">
        <v>208</v>
      </c>
      <c r="AT262" s="227" t="s">
        <v>128</v>
      </c>
      <c r="AU262" s="227" t="s">
        <v>133</v>
      </c>
      <c r="AY262" s="17" t="s">
        <v>125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7" t="s">
        <v>133</v>
      </c>
      <c r="BK262" s="228">
        <f>ROUND(I262*H262,2)</f>
        <v>0</v>
      </c>
      <c r="BL262" s="17" t="s">
        <v>208</v>
      </c>
      <c r="BM262" s="227" t="s">
        <v>449</v>
      </c>
    </row>
    <row r="263" s="13" customFormat="1">
      <c r="A263" s="13"/>
      <c r="B263" s="229"/>
      <c r="C263" s="230"/>
      <c r="D263" s="231" t="s">
        <v>135</v>
      </c>
      <c r="E263" s="232" t="s">
        <v>1</v>
      </c>
      <c r="F263" s="233" t="s">
        <v>450</v>
      </c>
      <c r="G263" s="230"/>
      <c r="H263" s="234">
        <v>18</v>
      </c>
      <c r="I263" s="235"/>
      <c r="J263" s="230"/>
      <c r="K263" s="230"/>
      <c r="L263" s="236"/>
      <c r="M263" s="237"/>
      <c r="N263" s="238"/>
      <c r="O263" s="238"/>
      <c r="P263" s="238"/>
      <c r="Q263" s="238"/>
      <c r="R263" s="238"/>
      <c r="S263" s="238"/>
      <c r="T263" s="23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0" t="s">
        <v>135</v>
      </c>
      <c r="AU263" s="240" t="s">
        <v>133</v>
      </c>
      <c r="AV263" s="13" t="s">
        <v>133</v>
      </c>
      <c r="AW263" s="13" t="s">
        <v>32</v>
      </c>
      <c r="AX263" s="13" t="s">
        <v>83</v>
      </c>
      <c r="AY263" s="240" t="s">
        <v>125</v>
      </c>
    </row>
    <row r="264" s="2" customFormat="1" ht="16.5" customHeight="1">
      <c r="A264" s="38"/>
      <c r="B264" s="39"/>
      <c r="C264" s="215" t="s">
        <v>451</v>
      </c>
      <c r="D264" s="215" t="s">
        <v>128</v>
      </c>
      <c r="E264" s="216" t="s">
        <v>452</v>
      </c>
      <c r="F264" s="217" t="s">
        <v>453</v>
      </c>
      <c r="G264" s="218" t="s">
        <v>152</v>
      </c>
      <c r="H264" s="219">
        <v>56.200000000000003</v>
      </c>
      <c r="I264" s="220"/>
      <c r="J264" s="221">
        <f>ROUND(I264*H264,2)</f>
        <v>0</v>
      </c>
      <c r="K264" s="222"/>
      <c r="L264" s="44"/>
      <c r="M264" s="223" t="s">
        <v>1</v>
      </c>
      <c r="N264" s="224" t="s">
        <v>41</v>
      </c>
      <c r="O264" s="91"/>
      <c r="P264" s="225">
        <f>O264*H264</f>
        <v>0</v>
      </c>
      <c r="Q264" s="225">
        <v>0.00060999999999999997</v>
      </c>
      <c r="R264" s="225">
        <f>Q264*H264</f>
        <v>0.034282</v>
      </c>
      <c r="S264" s="225">
        <v>0</v>
      </c>
      <c r="T264" s="22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7" t="s">
        <v>208</v>
      </c>
      <c r="AT264" s="227" t="s">
        <v>128</v>
      </c>
      <c r="AU264" s="227" t="s">
        <v>133</v>
      </c>
      <c r="AY264" s="17" t="s">
        <v>125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7" t="s">
        <v>133</v>
      </c>
      <c r="BK264" s="228">
        <f>ROUND(I264*H264,2)</f>
        <v>0</v>
      </c>
      <c r="BL264" s="17" t="s">
        <v>208</v>
      </c>
      <c r="BM264" s="227" t="s">
        <v>454</v>
      </c>
    </row>
    <row r="265" s="15" customFormat="1">
      <c r="A265" s="15"/>
      <c r="B265" s="252"/>
      <c r="C265" s="253"/>
      <c r="D265" s="231" t="s">
        <v>135</v>
      </c>
      <c r="E265" s="254" t="s">
        <v>1</v>
      </c>
      <c r="F265" s="255" t="s">
        <v>455</v>
      </c>
      <c r="G265" s="253"/>
      <c r="H265" s="254" t="s">
        <v>1</v>
      </c>
      <c r="I265" s="256"/>
      <c r="J265" s="253"/>
      <c r="K265" s="253"/>
      <c r="L265" s="257"/>
      <c r="M265" s="258"/>
      <c r="N265" s="259"/>
      <c r="O265" s="259"/>
      <c r="P265" s="259"/>
      <c r="Q265" s="259"/>
      <c r="R265" s="259"/>
      <c r="S265" s="259"/>
      <c r="T265" s="260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1" t="s">
        <v>135</v>
      </c>
      <c r="AU265" s="261" t="s">
        <v>133</v>
      </c>
      <c r="AV265" s="15" t="s">
        <v>83</v>
      </c>
      <c r="AW265" s="15" t="s">
        <v>32</v>
      </c>
      <c r="AX265" s="15" t="s">
        <v>75</v>
      </c>
      <c r="AY265" s="261" t="s">
        <v>125</v>
      </c>
    </row>
    <row r="266" s="13" customFormat="1">
      <c r="A266" s="13"/>
      <c r="B266" s="229"/>
      <c r="C266" s="230"/>
      <c r="D266" s="231" t="s">
        <v>135</v>
      </c>
      <c r="E266" s="232" t="s">
        <v>1</v>
      </c>
      <c r="F266" s="233" t="s">
        <v>456</v>
      </c>
      <c r="G266" s="230"/>
      <c r="H266" s="234">
        <v>56.200000000000003</v>
      </c>
      <c r="I266" s="235"/>
      <c r="J266" s="230"/>
      <c r="K266" s="230"/>
      <c r="L266" s="236"/>
      <c r="M266" s="237"/>
      <c r="N266" s="238"/>
      <c r="O266" s="238"/>
      <c r="P266" s="238"/>
      <c r="Q266" s="238"/>
      <c r="R266" s="238"/>
      <c r="S266" s="238"/>
      <c r="T266" s="23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0" t="s">
        <v>135</v>
      </c>
      <c r="AU266" s="240" t="s">
        <v>133</v>
      </c>
      <c r="AV266" s="13" t="s">
        <v>133</v>
      </c>
      <c r="AW266" s="13" t="s">
        <v>32</v>
      </c>
      <c r="AX266" s="13" t="s">
        <v>83</v>
      </c>
      <c r="AY266" s="240" t="s">
        <v>125</v>
      </c>
    </row>
    <row r="267" s="2" customFormat="1" ht="24.15" customHeight="1">
      <c r="A267" s="38"/>
      <c r="B267" s="39"/>
      <c r="C267" s="215" t="s">
        <v>457</v>
      </c>
      <c r="D267" s="215" t="s">
        <v>128</v>
      </c>
      <c r="E267" s="216" t="s">
        <v>458</v>
      </c>
      <c r="F267" s="217" t="s">
        <v>459</v>
      </c>
      <c r="G267" s="218" t="s">
        <v>141</v>
      </c>
      <c r="H267" s="219">
        <v>223</v>
      </c>
      <c r="I267" s="220"/>
      <c r="J267" s="221">
        <f>ROUND(I267*H267,2)</f>
        <v>0</v>
      </c>
      <c r="K267" s="222"/>
      <c r="L267" s="44"/>
      <c r="M267" s="223" t="s">
        <v>1</v>
      </c>
      <c r="N267" s="224" t="s">
        <v>41</v>
      </c>
      <c r="O267" s="91"/>
      <c r="P267" s="225">
        <f>O267*H267</f>
        <v>0</v>
      </c>
      <c r="Q267" s="225">
        <v>0.0027599999999999999</v>
      </c>
      <c r="R267" s="225">
        <f>Q267*H267</f>
        <v>0.61547999999999992</v>
      </c>
      <c r="S267" s="225">
        <v>0</v>
      </c>
      <c r="T267" s="22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7" t="s">
        <v>208</v>
      </c>
      <c r="AT267" s="227" t="s">
        <v>128</v>
      </c>
      <c r="AU267" s="227" t="s">
        <v>133</v>
      </c>
      <c r="AY267" s="17" t="s">
        <v>125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7" t="s">
        <v>133</v>
      </c>
      <c r="BK267" s="228">
        <f>ROUND(I267*H267,2)</f>
        <v>0</v>
      </c>
      <c r="BL267" s="17" t="s">
        <v>208</v>
      </c>
      <c r="BM267" s="227" t="s">
        <v>460</v>
      </c>
    </row>
    <row r="268" s="13" customFormat="1">
      <c r="A268" s="13"/>
      <c r="B268" s="229"/>
      <c r="C268" s="230"/>
      <c r="D268" s="231" t="s">
        <v>135</v>
      </c>
      <c r="E268" s="232" t="s">
        <v>1</v>
      </c>
      <c r="F268" s="233" t="s">
        <v>382</v>
      </c>
      <c r="G268" s="230"/>
      <c r="H268" s="234">
        <v>223</v>
      </c>
      <c r="I268" s="235"/>
      <c r="J268" s="230"/>
      <c r="K268" s="230"/>
      <c r="L268" s="236"/>
      <c r="M268" s="237"/>
      <c r="N268" s="238"/>
      <c r="O268" s="238"/>
      <c r="P268" s="238"/>
      <c r="Q268" s="238"/>
      <c r="R268" s="238"/>
      <c r="S268" s="238"/>
      <c r="T268" s="23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0" t="s">
        <v>135</v>
      </c>
      <c r="AU268" s="240" t="s">
        <v>133</v>
      </c>
      <c r="AV268" s="13" t="s">
        <v>133</v>
      </c>
      <c r="AW268" s="13" t="s">
        <v>32</v>
      </c>
      <c r="AX268" s="13" t="s">
        <v>83</v>
      </c>
      <c r="AY268" s="240" t="s">
        <v>125</v>
      </c>
    </row>
    <row r="269" s="2" customFormat="1" ht="24.15" customHeight="1">
      <c r="A269" s="38"/>
      <c r="B269" s="39"/>
      <c r="C269" s="215" t="s">
        <v>461</v>
      </c>
      <c r="D269" s="215" t="s">
        <v>128</v>
      </c>
      <c r="E269" s="216" t="s">
        <v>462</v>
      </c>
      <c r="F269" s="217" t="s">
        <v>463</v>
      </c>
      <c r="G269" s="218" t="s">
        <v>152</v>
      </c>
      <c r="H269" s="219">
        <v>6.7999999999999998</v>
      </c>
      <c r="I269" s="220"/>
      <c r="J269" s="221">
        <f>ROUND(I269*H269,2)</f>
        <v>0</v>
      </c>
      <c r="K269" s="222"/>
      <c r="L269" s="44"/>
      <c r="M269" s="223" t="s">
        <v>1</v>
      </c>
      <c r="N269" s="224" t="s">
        <v>41</v>
      </c>
      <c r="O269" s="91"/>
      <c r="P269" s="225">
        <f>O269*H269</f>
        <v>0</v>
      </c>
      <c r="Q269" s="225">
        <v>0.0018699999999999999</v>
      </c>
      <c r="R269" s="225">
        <f>Q269*H269</f>
        <v>0.012716</v>
      </c>
      <c r="S269" s="225">
        <v>0</v>
      </c>
      <c r="T269" s="22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7" t="s">
        <v>208</v>
      </c>
      <c r="AT269" s="227" t="s">
        <v>128</v>
      </c>
      <c r="AU269" s="227" t="s">
        <v>133</v>
      </c>
      <c r="AY269" s="17" t="s">
        <v>125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7" t="s">
        <v>133</v>
      </c>
      <c r="BK269" s="228">
        <f>ROUND(I269*H269,2)</f>
        <v>0</v>
      </c>
      <c r="BL269" s="17" t="s">
        <v>208</v>
      </c>
      <c r="BM269" s="227" t="s">
        <v>464</v>
      </c>
    </row>
    <row r="270" s="2" customFormat="1" ht="21.75" customHeight="1">
      <c r="A270" s="38"/>
      <c r="B270" s="39"/>
      <c r="C270" s="215" t="s">
        <v>465</v>
      </c>
      <c r="D270" s="215" t="s">
        <v>128</v>
      </c>
      <c r="E270" s="216" t="s">
        <v>466</v>
      </c>
      <c r="F270" s="217" t="s">
        <v>467</v>
      </c>
      <c r="G270" s="218" t="s">
        <v>152</v>
      </c>
      <c r="H270" s="219">
        <v>33.600000000000001</v>
      </c>
      <c r="I270" s="220"/>
      <c r="J270" s="221">
        <f>ROUND(I270*H270,2)</f>
        <v>0</v>
      </c>
      <c r="K270" s="222"/>
      <c r="L270" s="44"/>
      <c r="M270" s="223" t="s">
        <v>1</v>
      </c>
      <c r="N270" s="224" t="s">
        <v>41</v>
      </c>
      <c r="O270" s="91"/>
      <c r="P270" s="225">
        <f>O270*H270</f>
        <v>0</v>
      </c>
      <c r="Q270" s="225">
        <v>0.0018699999999999999</v>
      </c>
      <c r="R270" s="225">
        <f>Q270*H270</f>
        <v>0.062831999999999999</v>
      </c>
      <c r="S270" s="225">
        <v>0</v>
      </c>
      <c r="T270" s="22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208</v>
      </c>
      <c r="AT270" s="227" t="s">
        <v>128</v>
      </c>
      <c r="AU270" s="227" t="s">
        <v>133</v>
      </c>
      <c r="AY270" s="17" t="s">
        <v>125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133</v>
      </c>
      <c r="BK270" s="228">
        <f>ROUND(I270*H270,2)</f>
        <v>0</v>
      </c>
      <c r="BL270" s="17" t="s">
        <v>208</v>
      </c>
      <c r="BM270" s="227" t="s">
        <v>468</v>
      </c>
    </row>
    <row r="271" s="13" customFormat="1">
      <c r="A271" s="13"/>
      <c r="B271" s="229"/>
      <c r="C271" s="230"/>
      <c r="D271" s="231" t="s">
        <v>135</v>
      </c>
      <c r="E271" s="232" t="s">
        <v>1</v>
      </c>
      <c r="F271" s="233" t="s">
        <v>469</v>
      </c>
      <c r="G271" s="230"/>
      <c r="H271" s="234">
        <v>33.600000000000001</v>
      </c>
      <c r="I271" s="235"/>
      <c r="J271" s="230"/>
      <c r="K271" s="230"/>
      <c r="L271" s="236"/>
      <c r="M271" s="237"/>
      <c r="N271" s="238"/>
      <c r="O271" s="238"/>
      <c r="P271" s="238"/>
      <c r="Q271" s="238"/>
      <c r="R271" s="238"/>
      <c r="S271" s="238"/>
      <c r="T271" s="23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0" t="s">
        <v>135</v>
      </c>
      <c r="AU271" s="240" t="s">
        <v>133</v>
      </c>
      <c r="AV271" s="13" t="s">
        <v>133</v>
      </c>
      <c r="AW271" s="13" t="s">
        <v>32</v>
      </c>
      <c r="AX271" s="13" t="s">
        <v>83</v>
      </c>
      <c r="AY271" s="240" t="s">
        <v>125</v>
      </c>
    </row>
    <row r="272" s="2" customFormat="1" ht="16.5" customHeight="1">
      <c r="A272" s="38"/>
      <c r="B272" s="39"/>
      <c r="C272" s="262" t="s">
        <v>470</v>
      </c>
      <c r="D272" s="262" t="s">
        <v>318</v>
      </c>
      <c r="E272" s="263" t="s">
        <v>471</v>
      </c>
      <c r="F272" s="264" t="s">
        <v>472</v>
      </c>
      <c r="G272" s="265" t="s">
        <v>152</v>
      </c>
      <c r="H272" s="266">
        <v>42.420000000000002</v>
      </c>
      <c r="I272" s="267"/>
      <c r="J272" s="268">
        <f>ROUND(I272*H272,2)</f>
        <v>0</v>
      </c>
      <c r="K272" s="269"/>
      <c r="L272" s="270"/>
      <c r="M272" s="271" t="s">
        <v>1</v>
      </c>
      <c r="N272" s="272" t="s">
        <v>41</v>
      </c>
      <c r="O272" s="91"/>
      <c r="P272" s="225">
        <f>O272*H272</f>
        <v>0</v>
      </c>
      <c r="Q272" s="225">
        <v>0.00050000000000000001</v>
      </c>
      <c r="R272" s="225">
        <f>Q272*H272</f>
        <v>0.02121</v>
      </c>
      <c r="S272" s="225">
        <v>0</v>
      </c>
      <c r="T272" s="22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7" t="s">
        <v>281</v>
      </c>
      <c r="AT272" s="227" t="s">
        <v>318</v>
      </c>
      <c r="AU272" s="227" t="s">
        <v>133</v>
      </c>
      <c r="AY272" s="17" t="s">
        <v>125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7" t="s">
        <v>133</v>
      </c>
      <c r="BK272" s="228">
        <f>ROUND(I272*H272,2)</f>
        <v>0</v>
      </c>
      <c r="BL272" s="17" t="s">
        <v>208</v>
      </c>
      <c r="BM272" s="227" t="s">
        <v>473</v>
      </c>
    </row>
    <row r="273" s="13" customFormat="1">
      <c r="A273" s="13"/>
      <c r="B273" s="229"/>
      <c r="C273" s="230"/>
      <c r="D273" s="231" t="s">
        <v>135</v>
      </c>
      <c r="E273" s="232" t="s">
        <v>1</v>
      </c>
      <c r="F273" s="233" t="s">
        <v>474</v>
      </c>
      <c r="G273" s="230"/>
      <c r="H273" s="234">
        <v>40.399999999999999</v>
      </c>
      <c r="I273" s="235"/>
      <c r="J273" s="230"/>
      <c r="K273" s="230"/>
      <c r="L273" s="236"/>
      <c r="M273" s="237"/>
      <c r="N273" s="238"/>
      <c r="O273" s="238"/>
      <c r="P273" s="238"/>
      <c r="Q273" s="238"/>
      <c r="R273" s="238"/>
      <c r="S273" s="238"/>
      <c r="T273" s="23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0" t="s">
        <v>135</v>
      </c>
      <c r="AU273" s="240" t="s">
        <v>133</v>
      </c>
      <c r="AV273" s="13" t="s">
        <v>133</v>
      </c>
      <c r="AW273" s="13" t="s">
        <v>32</v>
      </c>
      <c r="AX273" s="13" t="s">
        <v>83</v>
      </c>
      <c r="AY273" s="240" t="s">
        <v>125</v>
      </c>
    </row>
    <row r="274" s="13" customFormat="1">
      <c r="A274" s="13"/>
      <c r="B274" s="229"/>
      <c r="C274" s="230"/>
      <c r="D274" s="231" t="s">
        <v>135</v>
      </c>
      <c r="E274" s="230"/>
      <c r="F274" s="233" t="s">
        <v>475</v>
      </c>
      <c r="G274" s="230"/>
      <c r="H274" s="234">
        <v>42.420000000000002</v>
      </c>
      <c r="I274" s="235"/>
      <c r="J274" s="230"/>
      <c r="K274" s="230"/>
      <c r="L274" s="236"/>
      <c r="M274" s="237"/>
      <c r="N274" s="238"/>
      <c r="O274" s="238"/>
      <c r="P274" s="238"/>
      <c r="Q274" s="238"/>
      <c r="R274" s="238"/>
      <c r="S274" s="238"/>
      <c r="T274" s="23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0" t="s">
        <v>135</v>
      </c>
      <c r="AU274" s="240" t="s">
        <v>133</v>
      </c>
      <c r="AV274" s="13" t="s">
        <v>133</v>
      </c>
      <c r="AW274" s="13" t="s">
        <v>4</v>
      </c>
      <c r="AX274" s="13" t="s">
        <v>83</v>
      </c>
      <c r="AY274" s="240" t="s">
        <v>125</v>
      </c>
    </row>
    <row r="275" s="2" customFormat="1" ht="24.15" customHeight="1">
      <c r="A275" s="38"/>
      <c r="B275" s="39"/>
      <c r="C275" s="215" t="s">
        <v>476</v>
      </c>
      <c r="D275" s="215" t="s">
        <v>128</v>
      </c>
      <c r="E275" s="216" t="s">
        <v>477</v>
      </c>
      <c r="F275" s="217" t="s">
        <v>478</v>
      </c>
      <c r="G275" s="218" t="s">
        <v>311</v>
      </c>
      <c r="H275" s="219">
        <v>4</v>
      </c>
      <c r="I275" s="220"/>
      <c r="J275" s="221">
        <f>ROUND(I275*H275,2)</f>
        <v>0</v>
      </c>
      <c r="K275" s="222"/>
      <c r="L275" s="44"/>
      <c r="M275" s="223" t="s">
        <v>1</v>
      </c>
      <c r="N275" s="224" t="s">
        <v>41</v>
      </c>
      <c r="O275" s="91"/>
      <c r="P275" s="225">
        <f>O275*H275</f>
        <v>0</v>
      </c>
      <c r="Q275" s="225">
        <v>0.00020000000000000001</v>
      </c>
      <c r="R275" s="225">
        <f>Q275*H275</f>
        <v>0.00080000000000000004</v>
      </c>
      <c r="S275" s="225">
        <v>0</v>
      </c>
      <c r="T275" s="22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7" t="s">
        <v>208</v>
      </c>
      <c r="AT275" s="227" t="s">
        <v>128</v>
      </c>
      <c r="AU275" s="227" t="s">
        <v>133</v>
      </c>
      <c r="AY275" s="17" t="s">
        <v>125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7" t="s">
        <v>133</v>
      </c>
      <c r="BK275" s="228">
        <f>ROUND(I275*H275,2)</f>
        <v>0</v>
      </c>
      <c r="BL275" s="17" t="s">
        <v>208</v>
      </c>
      <c r="BM275" s="227" t="s">
        <v>479</v>
      </c>
    </row>
    <row r="276" s="2" customFormat="1" ht="24.15" customHeight="1">
      <c r="A276" s="38"/>
      <c r="B276" s="39"/>
      <c r="C276" s="215" t="s">
        <v>480</v>
      </c>
      <c r="D276" s="215" t="s">
        <v>128</v>
      </c>
      <c r="E276" s="216" t="s">
        <v>481</v>
      </c>
      <c r="F276" s="217" t="s">
        <v>482</v>
      </c>
      <c r="G276" s="218" t="s">
        <v>311</v>
      </c>
      <c r="H276" s="219">
        <v>2</v>
      </c>
      <c r="I276" s="220"/>
      <c r="J276" s="221">
        <f>ROUND(I276*H276,2)</f>
        <v>0</v>
      </c>
      <c r="K276" s="222"/>
      <c r="L276" s="44"/>
      <c r="M276" s="223" t="s">
        <v>1</v>
      </c>
      <c r="N276" s="224" t="s">
        <v>41</v>
      </c>
      <c r="O276" s="91"/>
      <c r="P276" s="225">
        <f>O276*H276</f>
        <v>0</v>
      </c>
      <c r="Q276" s="225">
        <v>0.00020000000000000001</v>
      </c>
      <c r="R276" s="225">
        <f>Q276*H276</f>
        <v>0.00040000000000000002</v>
      </c>
      <c r="S276" s="225">
        <v>0</v>
      </c>
      <c r="T276" s="22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7" t="s">
        <v>208</v>
      </c>
      <c r="AT276" s="227" t="s">
        <v>128</v>
      </c>
      <c r="AU276" s="227" t="s">
        <v>133</v>
      </c>
      <c r="AY276" s="17" t="s">
        <v>125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7" t="s">
        <v>133</v>
      </c>
      <c r="BK276" s="228">
        <f>ROUND(I276*H276,2)</f>
        <v>0</v>
      </c>
      <c r="BL276" s="17" t="s">
        <v>208</v>
      </c>
      <c r="BM276" s="227" t="s">
        <v>483</v>
      </c>
    </row>
    <row r="277" s="2" customFormat="1" ht="16.5" customHeight="1">
      <c r="A277" s="38"/>
      <c r="B277" s="39"/>
      <c r="C277" s="215" t="s">
        <v>484</v>
      </c>
      <c r="D277" s="215" t="s">
        <v>128</v>
      </c>
      <c r="E277" s="216" t="s">
        <v>485</v>
      </c>
      <c r="F277" s="217" t="s">
        <v>486</v>
      </c>
      <c r="G277" s="218" t="s">
        <v>311</v>
      </c>
      <c r="H277" s="219">
        <v>28</v>
      </c>
      <c r="I277" s="220"/>
      <c r="J277" s="221">
        <f>ROUND(I277*H277,2)</f>
        <v>0</v>
      </c>
      <c r="K277" s="222"/>
      <c r="L277" s="44"/>
      <c r="M277" s="223" t="s">
        <v>1</v>
      </c>
      <c r="N277" s="224" t="s">
        <v>41</v>
      </c>
      <c r="O277" s="91"/>
      <c r="P277" s="225">
        <f>O277*H277</f>
        <v>0</v>
      </c>
      <c r="Q277" s="225">
        <v>0.00029999999999999997</v>
      </c>
      <c r="R277" s="225">
        <f>Q277*H277</f>
        <v>0.0083999999999999995</v>
      </c>
      <c r="S277" s="225">
        <v>0</v>
      </c>
      <c r="T277" s="22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208</v>
      </c>
      <c r="AT277" s="227" t="s">
        <v>128</v>
      </c>
      <c r="AU277" s="227" t="s">
        <v>133</v>
      </c>
      <c r="AY277" s="17" t="s">
        <v>125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133</v>
      </c>
      <c r="BK277" s="228">
        <f>ROUND(I277*H277,2)</f>
        <v>0</v>
      </c>
      <c r="BL277" s="17" t="s">
        <v>208</v>
      </c>
      <c r="BM277" s="227" t="s">
        <v>487</v>
      </c>
    </row>
    <row r="278" s="2" customFormat="1" ht="16.5" customHeight="1">
      <c r="A278" s="38"/>
      <c r="B278" s="39"/>
      <c r="C278" s="215" t="s">
        <v>488</v>
      </c>
      <c r="D278" s="215" t="s">
        <v>128</v>
      </c>
      <c r="E278" s="216" t="s">
        <v>489</v>
      </c>
      <c r="F278" s="217" t="s">
        <v>490</v>
      </c>
      <c r="G278" s="218" t="s">
        <v>311</v>
      </c>
      <c r="H278" s="219">
        <v>2</v>
      </c>
      <c r="I278" s="220"/>
      <c r="J278" s="221">
        <f>ROUND(I278*H278,2)</f>
        <v>0</v>
      </c>
      <c r="K278" s="222"/>
      <c r="L278" s="44"/>
      <c r="M278" s="223" t="s">
        <v>1</v>
      </c>
      <c r="N278" s="224" t="s">
        <v>41</v>
      </c>
      <c r="O278" s="91"/>
      <c r="P278" s="225">
        <f>O278*H278</f>
        <v>0</v>
      </c>
      <c r="Q278" s="225">
        <v>0.001</v>
      </c>
      <c r="R278" s="225">
        <f>Q278*H278</f>
        <v>0.002</v>
      </c>
      <c r="S278" s="225">
        <v>0</v>
      </c>
      <c r="T278" s="22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7" t="s">
        <v>208</v>
      </c>
      <c r="AT278" s="227" t="s">
        <v>128</v>
      </c>
      <c r="AU278" s="227" t="s">
        <v>133</v>
      </c>
      <c r="AY278" s="17" t="s">
        <v>125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7" t="s">
        <v>133</v>
      </c>
      <c r="BK278" s="228">
        <f>ROUND(I278*H278,2)</f>
        <v>0</v>
      </c>
      <c r="BL278" s="17" t="s">
        <v>208</v>
      </c>
      <c r="BM278" s="227" t="s">
        <v>491</v>
      </c>
    </row>
    <row r="279" s="2" customFormat="1" ht="24.15" customHeight="1">
      <c r="A279" s="38"/>
      <c r="B279" s="39"/>
      <c r="C279" s="215" t="s">
        <v>492</v>
      </c>
      <c r="D279" s="215" t="s">
        <v>128</v>
      </c>
      <c r="E279" s="216" t="s">
        <v>493</v>
      </c>
      <c r="F279" s="217" t="s">
        <v>494</v>
      </c>
      <c r="G279" s="218" t="s">
        <v>152</v>
      </c>
      <c r="H279" s="219">
        <v>56.200000000000003</v>
      </c>
      <c r="I279" s="220"/>
      <c r="J279" s="221">
        <f>ROUND(I279*H279,2)</f>
        <v>0</v>
      </c>
      <c r="K279" s="222"/>
      <c r="L279" s="44"/>
      <c r="M279" s="223" t="s">
        <v>1</v>
      </c>
      <c r="N279" s="224" t="s">
        <v>41</v>
      </c>
      <c r="O279" s="91"/>
      <c r="P279" s="225">
        <f>O279*H279</f>
        <v>0</v>
      </c>
      <c r="Q279" s="225">
        <v>0.00072999999999999996</v>
      </c>
      <c r="R279" s="225">
        <f>Q279*H279</f>
        <v>0.041026</v>
      </c>
      <c r="S279" s="225">
        <v>0</v>
      </c>
      <c r="T279" s="22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7" t="s">
        <v>208</v>
      </c>
      <c r="AT279" s="227" t="s">
        <v>128</v>
      </c>
      <c r="AU279" s="227" t="s">
        <v>133</v>
      </c>
      <c r="AY279" s="17" t="s">
        <v>125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7" t="s">
        <v>133</v>
      </c>
      <c r="BK279" s="228">
        <f>ROUND(I279*H279,2)</f>
        <v>0</v>
      </c>
      <c r="BL279" s="17" t="s">
        <v>208</v>
      </c>
      <c r="BM279" s="227" t="s">
        <v>495</v>
      </c>
    </row>
    <row r="280" s="13" customFormat="1">
      <c r="A280" s="13"/>
      <c r="B280" s="229"/>
      <c r="C280" s="230"/>
      <c r="D280" s="231" t="s">
        <v>135</v>
      </c>
      <c r="E280" s="232" t="s">
        <v>1</v>
      </c>
      <c r="F280" s="233" t="s">
        <v>456</v>
      </c>
      <c r="G280" s="230"/>
      <c r="H280" s="234">
        <v>56.200000000000003</v>
      </c>
      <c r="I280" s="235"/>
      <c r="J280" s="230"/>
      <c r="K280" s="230"/>
      <c r="L280" s="236"/>
      <c r="M280" s="237"/>
      <c r="N280" s="238"/>
      <c r="O280" s="238"/>
      <c r="P280" s="238"/>
      <c r="Q280" s="238"/>
      <c r="R280" s="238"/>
      <c r="S280" s="238"/>
      <c r="T280" s="23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0" t="s">
        <v>135</v>
      </c>
      <c r="AU280" s="240" t="s">
        <v>133</v>
      </c>
      <c r="AV280" s="13" t="s">
        <v>133</v>
      </c>
      <c r="AW280" s="13" t="s">
        <v>32</v>
      </c>
      <c r="AX280" s="13" t="s">
        <v>83</v>
      </c>
      <c r="AY280" s="240" t="s">
        <v>125</v>
      </c>
    </row>
    <row r="281" s="2" customFormat="1" ht="24.15" customHeight="1">
      <c r="A281" s="38"/>
      <c r="B281" s="39"/>
      <c r="C281" s="215" t="s">
        <v>496</v>
      </c>
      <c r="D281" s="215" t="s">
        <v>128</v>
      </c>
      <c r="E281" s="216" t="s">
        <v>497</v>
      </c>
      <c r="F281" s="217" t="s">
        <v>498</v>
      </c>
      <c r="G281" s="218" t="s">
        <v>311</v>
      </c>
      <c r="H281" s="219">
        <v>2</v>
      </c>
      <c r="I281" s="220"/>
      <c r="J281" s="221">
        <f>ROUND(I281*H281,2)</f>
        <v>0</v>
      </c>
      <c r="K281" s="222"/>
      <c r="L281" s="44"/>
      <c r="M281" s="223" t="s">
        <v>1</v>
      </c>
      <c r="N281" s="224" t="s">
        <v>41</v>
      </c>
      <c r="O281" s="91"/>
      <c r="P281" s="225">
        <f>O281*H281</f>
        <v>0</v>
      </c>
      <c r="Q281" s="225">
        <v>0.0087100000000000007</v>
      </c>
      <c r="R281" s="225">
        <f>Q281*H281</f>
        <v>0.017420000000000001</v>
      </c>
      <c r="S281" s="225">
        <v>0</v>
      </c>
      <c r="T281" s="22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7" t="s">
        <v>208</v>
      </c>
      <c r="AT281" s="227" t="s">
        <v>128</v>
      </c>
      <c r="AU281" s="227" t="s">
        <v>133</v>
      </c>
      <c r="AY281" s="17" t="s">
        <v>125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7" t="s">
        <v>133</v>
      </c>
      <c r="BK281" s="228">
        <f>ROUND(I281*H281,2)</f>
        <v>0</v>
      </c>
      <c r="BL281" s="17" t="s">
        <v>208</v>
      </c>
      <c r="BM281" s="227" t="s">
        <v>499</v>
      </c>
    </row>
    <row r="282" s="2" customFormat="1" ht="24.15" customHeight="1">
      <c r="A282" s="38"/>
      <c r="B282" s="39"/>
      <c r="C282" s="215" t="s">
        <v>500</v>
      </c>
      <c r="D282" s="215" t="s">
        <v>128</v>
      </c>
      <c r="E282" s="216" t="s">
        <v>501</v>
      </c>
      <c r="F282" s="217" t="s">
        <v>502</v>
      </c>
      <c r="G282" s="218" t="s">
        <v>311</v>
      </c>
      <c r="H282" s="219">
        <v>26</v>
      </c>
      <c r="I282" s="220"/>
      <c r="J282" s="221">
        <f>ROUND(I282*H282,2)</f>
        <v>0</v>
      </c>
      <c r="K282" s="222"/>
      <c r="L282" s="44"/>
      <c r="M282" s="223" t="s">
        <v>1</v>
      </c>
      <c r="N282" s="224" t="s">
        <v>41</v>
      </c>
      <c r="O282" s="91"/>
      <c r="P282" s="225">
        <f>O282*H282</f>
        <v>0</v>
      </c>
      <c r="Q282" s="225">
        <v>8.0000000000000007E-05</v>
      </c>
      <c r="R282" s="225">
        <f>Q282*H282</f>
        <v>0.0020800000000000003</v>
      </c>
      <c r="S282" s="225">
        <v>0</v>
      </c>
      <c r="T282" s="22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7" t="s">
        <v>208</v>
      </c>
      <c r="AT282" s="227" t="s">
        <v>128</v>
      </c>
      <c r="AU282" s="227" t="s">
        <v>133</v>
      </c>
      <c r="AY282" s="17" t="s">
        <v>125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7" t="s">
        <v>133</v>
      </c>
      <c r="BK282" s="228">
        <f>ROUND(I282*H282,2)</f>
        <v>0</v>
      </c>
      <c r="BL282" s="17" t="s">
        <v>208</v>
      </c>
      <c r="BM282" s="227" t="s">
        <v>503</v>
      </c>
    </row>
    <row r="283" s="13" customFormat="1">
      <c r="A283" s="13"/>
      <c r="B283" s="229"/>
      <c r="C283" s="230"/>
      <c r="D283" s="231" t="s">
        <v>135</v>
      </c>
      <c r="E283" s="232" t="s">
        <v>1</v>
      </c>
      <c r="F283" s="233" t="s">
        <v>504</v>
      </c>
      <c r="G283" s="230"/>
      <c r="H283" s="234">
        <v>26</v>
      </c>
      <c r="I283" s="235"/>
      <c r="J283" s="230"/>
      <c r="K283" s="230"/>
      <c r="L283" s="236"/>
      <c r="M283" s="237"/>
      <c r="N283" s="238"/>
      <c r="O283" s="238"/>
      <c r="P283" s="238"/>
      <c r="Q283" s="238"/>
      <c r="R283" s="238"/>
      <c r="S283" s="238"/>
      <c r="T283" s="23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0" t="s">
        <v>135</v>
      </c>
      <c r="AU283" s="240" t="s">
        <v>133</v>
      </c>
      <c r="AV283" s="13" t="s">
        <v>133</v>
      </c>
      <c r="AW283" s="13" t="s">
        <v>32</v>
      </c>
      <c r="AX283" s="13" t="s">
        <v>83</v>
      </c>
      <c r="AY283" s="240" t="s">
        <v>125</v>
      </c>
    </row>
    <row r="284" s="2" customFormat="1" ht="24.15" customHeight="1">
      <c r="A284" s="38"/>
      <c r="B284" s="39"/>
      <c r="C284" s="215" t="s">
        <v>505</v>
      </c>
      <c r="D284" s="215" t="s">
        <v>128</v>
      </c>
      <c r="E284" s="216" t="s">
        <v>506</v>
      </c>
      <c r="F284" s="217" t="s">
        <v>507</v>
      </c>
      <c r="G284" s="218" t="s">
        <v>311</v>
      </c>
      <c r="H284" s="219">
        <v>8</v>
      </c>
      <c r="I284" s="220"/>
      <c r="J284" s="221">
        <f>ROUND(I284*H284,2)</f>
        <v>0</v>
      </c>
      <c r="K284" s="222"/>
      <c r="L284" s="44"/>
      <c r="M284" s="223" t="s">
        <v>1</v>
      </c>
      <c r="N284" s="224" t="s">
        <v>41</v>
      </c>
      <c r="O284" s="91"/>
      <c r="P284" s="225">
        <f>O284*H284</f>
        <v>0</v>
      </c>
      <c r="Q284" s="225">
        <v>0.0060000000000000001</v>
      </c>
      <c r="R284" s="225">
        <f>Q284*H284</f>
        <v>0.048000000000000001</v>
      </c>
      <c r="S284" s="225">
        <v>0</v>
      </c>
      <c r="T284" s="22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7" t="s">
        <v>208</v>
      </c>
      <c r="AT284" s="227" t="s">
        <v>128</v>
      </c>
      <c r="AU284" s="227" t="s">
        <v>133</v>
      </c>
      <c r="AY284" s="17" t="s">
        <v>125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17" t="s">
        <v>133</v>
      </c>
      <c r="BK284" s="228">
        <f>ROUND(I284*H284,2)</f>
        <v>0</v>
      </c>
      <c r="BL284" s="17" t="s">
        <v>208</v>
      </c>
      <c r="BM284" s="227" t="s">
        <v>508</v>
      </c>
    </row>
    <row r="285" s="2" customFormat="1" ht="24.15" customHeight="1">
      <c r="A285" s="38"/>
      <c r="B285" s="39"/>
      <c r="C285" s="215" t="s">
        <v>509</v>
      </c>
      <c r="D285" s="215" t="s">
        <v>128</v>
      </c>
      <c r="E285" s="216" t="s">
        <v>510</v>
      </c>
      <c r="F285" s="217" t="s">
        <v>511</v>
      </c>
      <c r="G285" s="218" t="s">
        <v>152</v>
      </c>
      <c r="H285" s="219">
        <v>56.200000000000003</v>
      </c>
      <c r="I285" s="220"/>
      <c r="J285" s="221">
        <f>ROUND(I285*H285,2)</f>
        <v>0</v>
      </c>
      <c r="K285" s="222"/>
      <c r="L285" s="44"/>
      <c r="M285" s="223" t="s">
        <v>1</v>
      </c>
      <c r="N285" s="224" t="s">
        <v>41</v>
      </c>
      <c r="O285" s="91"/>
      <c r="P285" s="225">
        <f>O285*H285</f>
        <v>0</v>
      </c>
      <c r="Q285" s="225">
        <v>0.00093999999999999997</v>
      </c>
      <c r="R285" s="225">
        <f>Q285*H285</f>
        <v>0.052828</v>
      </c>
      <c r="S285" s="225">
        <v>0</v>
      </c>
      <c r="T285" s="22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7" t="s">
        <v>208</v>
      </c>
      <c r="AT285" s="227" t="s">
        <v>128</v>
      </c>
      <c r="AU285" s="227" t="s">
        <v>133</v>
      </c>
      <c r="AY285" s="17" t="s">
        <v>125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7" t="s">
        <v>133</v>
      </c>
      <c r="BK285" s="228">
        <f>ROUND(I285*H285,2)</f>
        <v>0</v>
      </c>
      <c r="BL285" s="17" t="s">
        <v>208</v>
      </c>
      <c r="BM285" s="227" t="s">
        <v>512</v>
      </c>
    </row>
    <row r="286" s="15" customFormat="1">
      <c r="A286" s="15"/>
      <c r="B286" s="252"/>
      <c r="C286" s="253"/>
      <c r="D286" s="231" t="s">
        <v>135</v>
      </c>
      <c r="E286" s="254" t="s">
        <v>1</v>
      </c>
      <c r="F286" s="255" t="s">
        <v>513</v>
      </c>
      <c r="G286" s="253"/>
      <c r="H286" s="254" t="s">
        <v>1</v>
      </c>
      <c r="I286" s="256"/>
      <c r="J286" s="253"/>
      <c r="K286" s="253"/>
      <c r="L286" s="257"/>
      <c r="M286" s="258"/>
      <c r="N286" s="259"/>
      <c r="O286" s="259"/>
      <c r="P286" s="259"/>
      <c r="Q286" s="259"/>
      <c r="R286" s="259"/>
      <c r="S286" s="259"/>
      <c r="T286" s="260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1" t="s">
        <v>135</v>
      </c>
      <c r="AU286" s="261" t="s">
        <v>133</v>
      </c>
      <c r="AV286" s="15" t="s">
        <v>83</v>
      </c>
      <c r="AW286" s="15" t="s">
        <v>32</v>
      </c>
      <c r="AX286" s="15" t="s">
        <v>75</v>
      </c>
      <c r="AY286" s="261" t="s">
        <v>125</v>
      </c>
    </row>
    <row r="287" s="13" customFormat="1">
      <c r="A287" s="13"/>
      <c r="B287" s="229"/>
      <c r="C287" s="230"/>
      <c r="D287" s="231" t="s">
        <v>135</v>
      </c>
      <c r="E287" s="232" t="s">
        <v>1</v>
      </c>
      <c r="F287" s="233" t="s">
        <v>456</v>
      </c>
      <c r="G287" s="230"/>
      <c r="H287" s="234">
        <v>56.200000000000003</v>
      </c>
      <c r="I287" s="235"/>
      <c r="J287" s="230"/>
      <c r="K287" s="230"/>
      <c r="L287" s="236"/>
      <c r="M287" s="237"/>
      <c r="N287" s="238"/>
      <c r="O287" s="238"/>
      <c r="P287" s="238"/>
      <c r="Q287" s="238"/>
      <c r="R287" s="238"/>
      <c r="S287" s="238"/>
      <c r="T287" s="23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0" t="s">
        <v>135</v>
      </c>
      <c r="AU287" s="240" t="s">
        <v>133</v>
      </c>
      <c r="AV287" s="13" t="s">
        <v>133</v>
      </c>
      <c r="AW287" s="13" t="s">
        <v>32</v>
      </c>
      <c r="AX287" s="13" t="s">
        <v>83</v>
      </c>
      <c r="AY287" s="240" t="s">
        <v>125</v>
      </c>
    </row>
    <row r="288" s="2" customFormat="1" ht="33" customHeight="1">
      <c r="A288" s="38"/>
      <c r="B288" s="39"/>
      <c r="C288" s="215" t="s">
        <v>514</v>
      </c>
      <c r="D288" s="215" t="s">
        <v>128</v>
      </c>
      <c r="E288" s="216" t="s">
        <v>515</v>
      </c>
      <c r="F288" s="217" t="s">
        <v>516</v>
      </c>
      <c r="G288" s="218" t="s">
        <v>311</v>
      </c>
      <c r="H288" s="219">
        <v>4</v>
      </c>
      <c r="I288" s="220"/>
      <c r="J288" s="221">
        <f>ROUND(I288*H288,2)</f>
        <v>0</v>
      </c>
      <c r="K288" s="222"/>
      <c r="L288" s="44"/>
      <c r="M288" s="223" t="s">
        <v>1</v>
      </c>
      <c r="N288" s="224" t="s">
        <v>41</v>
      </c>
      <c r="O288" s="91"/>
      <c r="P288" s="225">
        <f>O288*H288</f>
        <v>0</v>
      </c>
      <c r="Q288" s="225">
        <v>0</v>
      </c>
      <c r="R288" s="225">
        <f>Q288*H288</f>
        <v>0</v>
      </c>
      <c r="S288" s="225">
        <v>0</v>
      </c>
      <c r="T288" s="22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7" t="s">
        <v>208</v>
      </c>
      <c r="AT288" s="227" t="s">
        <v>128</v>
      </c>
      <c r="AU288" s="227" t="s">
        <v>133</v>
      </c>
      <c r="AY288" s="17" t="s">
        <v>125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7" t="s">
        <v>133</v>
      </c>
      <c r="BK288" s="228">
        <f>ROUND(I288*H288,2)</f>
        <v>0</v>
      </c>
      <c r="BL288" s="17" t="s">
        <v>208</v>
      </c>
      <c r="BM288" s="227" t="s">
        <v>517</v>
      </c>
    </row>
    <row r="289" s="2" customFormat="1" ht="24.15" customHeight="1">
      <c r="A289" s="38"/>
      <c r="B289" s="39"/>
      <c r="C289" s="215" t="s">
        <v>518</v>
      </c>
      <c r="D289" s="215" t="s">
        <v>128</v>
      </c>
      <c r="E289" s="216" t="s">
        <v>519</v>
      </c>
      <c r="F289" s="217" t="s">
        <v>520</v>
      </c>
      <c r="G289" s="218" t="s">
        <v>152</v>
      </c>
      <c r="H289" s="219">
        <v>8.4000000000000004</v>
      </c>
      <c r="I289" s="220"/>
      <c r="J289" s="221">
        <f>ROUND(I289*H289,2)</f>
        <v>0</v>
      </c>
      <c r="K289" s="222"/>
      <c r="L289" s="44"/>
      <c r="M289" s="223" t="s">
        <v>1</v>
      </c>
      <c r="N289" s="224" t="s">
        <v>41</v>
      </c>
      <c r="O289" s="91"/>
      <c r="P289" s="225">
        <f>O289*H289</f>
        <v>0</v>
      </c>
      <c r="Q289" s="225">
        <v>0.00092000000000000003</v>
      </c>
      <c r="R289" s="225">
        <f>Q289*H289</f>
        <v>0.0077280000000000005</v>
      </c>
      <c r="S289" s="225">
        <v>0</v>
      </c>
      <c r="T289" s="22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7" t="s">
        <v>208</v>
      </c>
      <c r="AT289" s="227" t="s">
        <v>128</v>
      </c>
      <c r="AU289" s="227" t="s">
        <v>133</v>
      </c>
      <c r="AY289" s="17" t="s">
        <v>125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133</v>
      </c>
      <c r="BK289" s="228">
        <f>ROUND(I289*H289,2)</f>
        <v>0</v>
      </c>
      <c r="BL289" s="17" t="s">
        <v>208</v>
      </c>
      <c r="BM289" s="227" t="s">
        <v>521</v>
      </c>
    </row>
    <row r="290" s="15" customFormat="1">
      <c r="A290" s="15"/>
      <c r="B290" s="252"/>
      <c r="C290" s="253"/>
      <c r="D290" s="231" t="s">
        <v>135</v>
      </c>
      <c r="E290" s="254" t="s">
        <v>1</v>
      </c>
      <c r="F290" s="255" t="s">
        <v>435</v>
      </c>
      <c r="G290" s="253"/>
      <c r="H290" s="254" t="s">
        <v>1</v>
      </c>
      <c r="I290" s="256"/>
      <c r="J290" s="253"/>
      <c r="K290" s="253"/>
      <c r="L290" s="257"/>
      <c r="M290" s="258"/>
      <c r="N290" s="259"/>
      <c r="O290" s="259"/>
      <c r="P290" s="259"/>
      <c r="Q290" s="259"/>
      <c r="R290" s="259"/>
      <c r="S290" s="259"/>
      <c r="T290" s="260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1" t="s">
        <v>135</v>
      </c>
      <c r="AU290" s="261" t="s">
        <v>133</v>
      </c>
      <c r="AV290" s="15" t="s">
        <v>83</v>
      </c>
      <c r="AW290" s="15" t="s">
        <v>32</v>
      </c>
      <c r="AX290" s="15" t="s">
        <v>75</v>
      </c>
      <c r="AY290" s="261" t="s">
        <v>125</v>
      </c>
    </row>
    <row r="291" s="13" customFormat="1">
      <c r="A291" s="13"/>
      <c r="B291" s="229"/>
      <c r="C291" s="230"/>
      <c r="D291" s="231" t="s">
        <v>135</v>
      </c>
      <c r="E291" s="232" t="s">
        <v>1</v>
      </c>
      <c r="F291" s="233" t="s">
        <v>436</v>
      </c>
      <c r="G291" s="230"/>
      <c r="H291" s="234">
        <v>4.5999999999999996</v>
      </c>
      <c r="I291" s="235"/>
      <c r="J291" s="230"/>
      <c r="K291" s="230"/>
      <c r="L291" s="236"/>
      <c r="M291" s="237"/>
      <c r="N291" s="238"/>
      <c r="O291" s="238"/>
      <c r="P291" s="238"/>
      <c r="Q291" s="238"/>
      <c r="R291" s="238"/>
      <c r="S291" s="238"/>
      <c r="T291" s="23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0" t="s">
        <v>135</v>
      </c>
      <c r="AU291" s="240" t="s">
        <v>133</v>
      </c>
      <c r="AV291" s="13" t="s">
        <v>133</v>
      </c>
      <c r="AW291" s="13" t="s">
        <v>32</v>
      </c>
      <c r="AX291" s="13" t="s">
        <v>75</v>
      </c>
      <c r="AY291" s="240" t="s">
        <v>125</v>
      </c>
    </row>
    <row r="292" s="13" customFormat="1">
      <c r="A292" s="13"/>
      <c r="B292" s="229"/>
      <c r="C292" s="230"/>
      <c r="D292" s="231" t="s">
        <v>135</v>
      </c>
      <c r="E292" s="232" t="s">
        <v>1</v>
      </c>
      <c r="F292" s="233" t="s">
        <v>437</v>
      </c>
      <c r="G292" s="230"/>
      <c r="H292" s="234">
        <v>3.7999999999999998</v>
      </c>
      <c r="I292" s="235"/>
      <c r="J292" s="230"/>
      <c r="K292" s="230"/>
      <c r="L292" s="236"/>
      <c r="M292" s="237"/>
      <c r="N292" s="238"/>
      <c r="O292" s="238"/>
      <c r="P292" s="238"/>
      <c r="Q292" s="238"/>
      <c r="R292" s="238"/>
      <c r="S292" s="238"/>
      <c r="T292" s="23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0" t="s">
        <v>135</v>
      </c>
      <c r="AU292" s="240" t="s">
        <v>133</v>
      </c>
      <c r="AV292" s="13" t="s">
        <v>133</v>
      </c>
      <c r="AW292" s="13" t="s">
        <v>32</v>
      </c>
      <c r="AX292" s="13" t="s">
        <v>75</v>
      </c>
      <c r="AY292" s="240" t="s">
        <v>125</v>
      </c>
    </row>
    <row r="293" s="14" customFormat="1">
      <c r="A293" s="14"/>
      <c r="B293" s="241"/>
      <c r="C293" s="242"/>
      <c r="D293" s="231" t="s">
        <v>135</v>
      </c>
      <c r="E293" s="243" t="s">
        <v>1</v>
      </c>
      <c r="F293" s="244" t="s">
        <v>138</v>
      </c>
      <c r="G293" s="242"/>
      <c r="H293" s="245">
        <v>8.4000000000000004</v>
      </c>
      <c r="I293" s="246"/>
      <c r="J293" s="242"/>
      <c r="K293" s="242"/>
      <c r="L293" s="247"/>
      <c r="M293" s="248"/>
      <c r="N293" s="249"/>
      <c r="O293" s="249"/>
      <c r="P293" s="249"/>
      <c r="Q293" s="249"/>
      <c r="R293" s="249"/>
      <c r="S293" s="249"/>
      <c r="T293" s="25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1" t="s">
        <v>135</v>
      </c>
      <c r="AU293" s="251" t="s">
        <v>133</v>
      </c>
      <c r="AV293" s="14" t="s">
        <v>132</v>
      </c>
      <c r="AW293" s="14" t="s">
        <v>32</v>
      </c>
      <c r="AX293" s="14" t="s">
        <v>83</v>
      </c>
      <c r="AY293" s="251" t="s">
        <v>125</v>
      </c>
    </row>
    <row r="294" s="2" customFormat="1" ht="24.15" customHeight="1">
      <c r="A294" s="38"/>
      <c r="B294" s="39"/>
      <c r="C294" s="215" t="s">
        <v>522</v>
      </c>
      <c r="D294" s="215" t="s">
        <v>128</v>
      </c>
      <c r="E294" s="216" t="s">
        <v>523</v>
      </c>
      <c r="F294" s="217" t="s">
        <v>524</v>
      </c>
      <c r="G294" s="218" t="s">
        <v>311</v>
      </c>
      <c r="H294" s="219">
        <v>4</v>
      </c>
      <c r="I294" s="220"/>
      <c r="J294" s="221">
        <f>ROUND(I294*H294,2)</f>
        <v>0</v>
      </c>
      <c r="K294" s="222"/>
      <c r="L294" s="44"/>
      <c r="M294" s="223" t="s">
        <v>1</v>
      </c>
      <c r="N294" s="224" t="s">
        <v>41</v>
      </c>
      <c r="O294" s="91"/>
      <c r="P294" s="225">
        <f>O294*H294</f>
        <v>0</v>
      </c>
      <c r="Q294" s="225">
        <v>0.0022899999999999999</v>
      </c>
      <c r="R294" s="225">
        <f>Q294*H294</f>
        <v>0.0091599999999999997</v>
      </c>
      <c r="S294" s="225">
        <v>0</v>
      </c>
      <c r="T294" s="22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7" t="s">
        <v>208</v>
      </c>
      <c r="AT294" s="227" t="s">
        <v>128</v>
      </c>
      <c r="AU294" s="227" t="s">
        <v>133</v>
      </c>
      <c r="AY294" s="17" t="s">
        <v>125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7" t="s">
        <v>133</v>
      </c>
      <c r="BK294" s="228">
        <f>ROUND(I294*H294,2)</f>
        <v>0</v>
      </c>
      <c r="BL294" s="17" t="s">
        <v>208</v>
      </c>
      <c r="BM294" s="227" t="s">
        <v>525</v>
      </c>
    </row>
    <row r="295" s="2" customFormat="1" ht="16.5" customHeight="1">
      <c r="A295" s="38"/>
      <c r="B295" s="39"/>
      <c r="C295" s="215" t="s">
        <v>526</v>
      </c>
      <c r="D295" s="215" t="s">
        <v>128</v>
      </c>
      <c r="E295" s="216" t="s">
        <v>527</v>
      </c>
      <c r="F295" s="217" t="s">
        <v>528</v>
      </c>
      <c r="G295" s="218" t="s">
        <v>172</v>
      </c>
      <c r="H295" s="219">
        <v>1</v>
      </c>
      <c r="I295" s="220"/>
      <c r="J295" s="221">
        <f>ROUND(I295*H295,2)</f>
        <v>0</v>
      </c>
      <c r="K295" s="222"/>
      <c r="L295" s="44"/>
      <c r="M295" s="223" t="s">
        <v>1</v>
      </c>
      <c r="N295" s="224" t="s">
        <v>41</v>
      </c>
      <c r="O295" s="91"/>
      <c r="P295" s="225">
        <f>O295*H295</f>
        <v>0</v>
      </c>
      <c r="Q295" s="225">
        <v>0</v>
      </c>
      <c r="R295" s="225">
        <f>Q295*H295</f>
        <v>0</v>
      </c>
      <c r="S295" s="225">
        <v>0</v>
      </c>
      <c r="T295" s="22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7" t="s">
        <v>208</v>
      </c>
      <c r="AT295" s="227" t="s">
        <v>128</v>
      </c>
      <c r="AU295" s="227" t="s">
        <v>133</v>
      </c>
      <c r="AY295" s="17" t="s">
        <v>125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7" t="s">
        <v>133</v>
      </c>
      <c r="BK295" s="228">
        <f>ROUND(I295*H295,2)</f>
        <v>0</v>
      </c>
      <c r="BL295" s="17" t="s">
        <v>208</v>
      </c>
      <c r="BM295" s="227" t="s">
        <v>529</v>
      </c>
    </row>
    <row r="296" s="2" customFormat="1" ht="24.15" customHeight="1">
      <c r="A296" s="38"/>
      <c r="B296" s="39"/>
      <c r="C296" s="215" t="s">
        <v>530</v>
      </c>
      <c r="D296" s="215" t="s">
        <v>128</v>
      </c>
      <c r="E296" s="216" t="s">
        <v>531</v>
      </c>
      <c r="F296" s="217" t="s">
        <v>532</v>
      </c>
      <c r="G296" s="218" t="s">
        <v>311</v>
      </c>
      <c r="H296" s="219">
        <v>3</v>
      </c>
      <c r="I296" s="220"/>
      <c r="J296" s="221">
        <f>ROUND(I296*H296,2)</f>
        <v>0</v>
      </c>
      <c r="K296" s="222"/>
      <c r="L296" s="44"/>
      <c r="M296" s="223" t="s">
        <v>1</v>
      </c>
      <c r="N296" s="224" t="s">
        <v>41</v>
      </c>
      <c r="O296" s="91"/>
      <c r="P296" s="225">
        <f>O296*H296</f>
        <v>0</v>
      </c>
      <c r="Q296" s="225">
        <v>0</v>
      </c>
      <c r="R296" s="225">
        <f>Q296*H296</f>
        <v>0</v>
      </c>
      <c r="S296" s="225">
        <v>0</v>
      </c>
      <c r="T296" s="22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7" t="s">
        <v>208</v>
      </c>
      <c r="AT296" s="227" t="s">
        <v>128</v>
      </c>
      <c r="AU296" s="227" t="s">
        <v>133</v>
      </c>
      <c r="AY296" s="17" t="s">
        <v>125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7" t="s">
        <v>133</v>
      </c>
      <c r="BK296" s="228">
        <f>ROUND(I296*H296,2)</f>
        <v>0</v>
      </c>
      <c r="BL296" s="17" t="s">
        <v>208</v>
      </c>
      <c r="BM296" s="227" t="s">
        <v>533</v>
      </c>
    </row>
    <row r="297" s="2" customFormat="1" ht="21.75" customHeight="1">
      <c r="A297" s="38"/>
      <c r="B297" s="39"/>
      <c r="C297" s="215" t="s">
        <v>534</v>
      </c>
      <c r="D297" s="215" t="s">
        <v>128</v>
      </c>
      <c r="E297" s="216" t="s">
        <v>535</v>
      </c>
      <c r="F297" s="217" t="s">
        <v>536</v>
      </c>
      <c r="G297" s="218" t="s">
        <v>152</v>
      </c>
      <c r="H297" s="219">
        <v>56.399999999999999</v>
      </c>
      <c r="I297" s="220"/>
      <c r="J297" s="221">
        <f>ROUND(I297*H297,2)</f>
        <v>0</v>
      </c>
      <c r="K297" s="222"/>
      <c r="L297" s="44"/>
      <c r="M297" s="223" t="s">
        <v>1</v>
      </c>
      <c r="N297" s="224" t="s">
        <v>41</v>
      </c>
      <c r="O297" s="91"/>
      <c r="P297" s="225">
        <f>O297*H297</f>
        <v>0</v>
      </c>
      <c r="Q297" s="225">
        <v>0.00091</v>
      </c>
      <c r="R297" s="225">
        <f>Q297*H297</f>
        <v>0.051324000000000002</v>
      </c>
      <c r="S297" s="225">
        <v>0</v>
      </c>
      <c r="T297" s="22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7" t="s">
        <v>208</v>
      </c>
      <c r="AT297" s="227" t="s">
        <v>128</v>
      </c>
      <c r="AU297" s="227" t="s">
        <v>133</v>
      </c>
      <c r="AY297" s="17" t="s">
        <v>125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17" t="s">
        <v>133</v>
      </c>
      <c r="BK297" s="228">
        <f>ROUND(I297*H297,2)</f>
        <v>0</v>
      </c>
      <c r="BL297" s="17" t="s">
        <v>208</v>
      </c>
      <c r="BM297" s="227" t="s">
        <v>537</v>
      </c>
    </row>
    <row r="298" s="13" customFormat="1">
      <c r="A298" s="13"/>
      <c r="B298" s="229"/>
      <c r="C298" s="230"/>
      <c r="D298" s="231" t="s">
        <v>135</v>
      </c>
      <c r="E298" s="232" t="s">
        <v>1</v>
      </c>
      <c r="F298" s="233" t="s">
        <v>445</v>
      </c>
      <c r="G298" s="230"/>
      <c r="H298" s="234">
        <v>56.399999999999999</v>
      </c>
      <c r="I298" s="235"/>
      <c r="J298" s="230"/>
      <c r="K298" s="230"/>
      <c r="L298" s="236"/>
      <c r="M298" s="237"/>
      <c r="N298" s="238"/>
      <c r="O298" s="238"/>
      <c r="P298" s="238"/>
      <c r="Q298" s="238"/>
      <c r="R298" s="238"/>
      <c r="S298" s="238"/>
      <c r="T298" s="23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0" t="s">
        <v>135</v>
      </c>
      <c r="AU298" s="240" t="s">
        <v>133</v>
      </c>
      <c r="AV298" s="13" t="s">
        <v>133</v>
      </c>
      <c r="AW298" s="13" t="s">
        <v>32</v>
      </c>
      <c r="AX298" s="13" t="s">
        <v>83</v>
      </c>
      <c r="AY298" s="240" t="s">
        <v>125</v>
      </c>
    </row>
    <row r="299" s="2" customFormat="1" ht="24.15" customHeight="1">
      <c r="A299" s="38"/>
      <c r="B299" s="39"/>
      <c r="C299" s="215" t="s">
        <v>538</v>
      </c>
      <c r="D299" s="215" t="s">
        <v>128</v>
      </c>
      <c r="E299" s="216" t="s">
        <v>539</v>
      </c>
      <c r="F299" s="217" t="s">
        <v>540</v>
      </c>
      <c r="G299" s="218" t="s">
        <v>311</v>
      </c>
      <c r="H299" s="219">
        <v>4</v>
      </c>
      <c r="I299" s="220"/>
      <c r="J299" s="221">
        <f>ROUND(I299*H299,2)</f>
        <v>0</v>
      </c>
      <c r="K299" s="222"/>
      <c r="L299" s="44"/>
      <c r="M299" s="223" t="s">
        <v>1</v>
      </c>
      <c r="N299" s="224" t="s">
        <v>41</v>
      </c>
      <c r="O299" s="91"/>
      <c r="P299" s="225">
        <f>O299*H299</f>
        <v>0</v>
      </c>
      <c r="Q299" s="225">
        <v>0.00033</v>
      </c>
      <c r="R299" s="225">
        <f>Q299*H299</f>
        <v>0.00132</v>
      </c>
      <c r="S299" s="225">
        <v>0</v>
      </c>
      <c r="T299" s="22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7" t="s">
        <v>208</v>
      </c>
      <c r="AT299" s="227" t="s">
        <v>128</v>
      </c>
      <c r="AU299" s="227" t="s">
        <v>133</v>
      </c>
      <c r="AY299" s="17" t="s">
        <v>125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17" t="s">
        <v>133</v>
      </c>
      <c r="BK299" s="228">
        <f>ROUND(I299*H299,2)</f>
        <v>0</v>
      </c>
      <c r="BL299" s="17" t="s">
        <v>208</v>
      </c>
      <c r="BM299" s="227" t="s">
        <v>541</v>
      </c>
    </row>
    <row r="300" s="2" customFormat="1" ht="24.15" customHeight="1">
      <c r="A300" s="38"/>
      <c r="B300" s="39"/>
      <c r="C300" s="215" t="s">
        <v>542</v>
      </c>
      <c r="D300" s="215" t="s">
        <v>128</v>
      </c>
      <c r="E300" s="216" t="s">
        <v>543</v>
      </c>
      <c r="F300" s="217" t="s">
        <v>544</v>
      </c>
      <c r="G300" s="218" t="s">
        <v>311</v>
      </c>
      <c r="H300" s="219">
        <v>2</v>
      </c>
      <c r="I300" s="220"/>
      <c r="J300" s="221">
        <f>ROUND(I300*H300,2)</f>
        <v>0</v>
      </c>
      <c r="K300" s="222"/>
      <c r="L300" s="44"/>
      <c r="M300" s="223" t="s">
        <v>1</v>
      </c>
      <c r="N300" s="224" t="s">
        <v>41</v>
      </c>
      <c r="O300" s="91"/>
      <c r="P300" s="225">
        <f>O300*H300</f>
        <v>0</v>
      </c>
      <c r="Q300" s="225">
        <v>0.00019000000000000001</v>
      </c>
      <c r="R300" s="225">
        <f>Q300*H300</f>
        <v>0.00038000000000000002</v>
      </c>
      <c r="S300" s="225">
        <v>0</v>
      </c>
      <c r="T300" s="22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7" t="s">
        <v>208</v>
      </c>
      <c r="AT300" s="227" t="s">
        <v>128</v>
      </c>
      <c r="AU300" s="227" t="s">
        <v>133</v>
      </c>
      <c r="AY300" s="17" t="s">
        <v>125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7" t="s">
        <v>133</v>
      </c>
      <c r="BK300" s="228">
        <f>ROUND(I300*H300,2)</f>
        <v>0</v>
      </c>
      <c r="BL300" s="17" t="s">
        <v>208</v>
      </c>
      <c r="BM300" s="227" t="s">
        <v>545</v>
      </c>
    </row>
    <row r="301" s="2" customFormat="1" ht="24.15" customHeight="1">
      <c r="A301" s="38"/>
      <c r="B301" s="39"/>
      <c r="C301" s="215" t="s">
        <v>546</v>
      </c>
      <c r="D301" s="215" t="s">
        <v>128</v>
      </c>
      <c r="E301" s="216" t="s">
        <v>547</v>
      </c>
      <c r="F301" s="217" t="s">
        <v>548</v>
      </c>
      <c r="G301" s="218" t="s">
        <v>152</v>
      </c>
      <c r="H301" s="219">
        <v>18</v>
      </c>
      <c r="I301" s="220"/>
      <c r="J301" s="221">
        <f>ROUND(I301*H301,2)</f>
        <v>0</v>
      </c>
      <c r="K301" s="222"/>
      <c r="L301" s="44"/>
      <c r="M301" s="223" t="s">
        <v>1</v>
      </c>
      <c r="N301" s="224" t="s">
        <v>41</v>
      </c>
      <c r="O301" s="91"/>
      <c r="P301" s="225">
        <f>O301*H301</f>
        <v>0</v>
      </c>
      <c r="Q301" s="225">
        <v>0.00108</v>
      </c>
      <c r="R301" s="225">
        <f>Q301*H301</f>
        <v>0.019439999999999999</v>
      </c>
      <c r="S301" s="225">
        <v>0</v>
      </c>
      <c r="T301" s="22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7" t="s">
        <v>208</v>
      </c>
      <c r="AT301" s="227" t="s">
        <v>128</v>
      </c>
      <c r="AU301" s="227" t="s">
        <v>133</v>
      </c>
      <c r="AY301" s="17" t="s">
        <v>125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17" t="s">
        <v>133</v>
      </c>
      <c r="BK301" s="228">
        <f>ROUND(I301*H301,2)</f>
        <v>0</v>
      </c>
      <c r="BL301" s="17" t="s">
        <v>208</v>
      </c>
      <c r="BM301" s="227" t="s">
        <v>549</v>
      </c>
    </row>
    <row r="302" s="13" customFormat="1">
      <c r="A302" s="13"/>
      <c r="B302" s="229"/>
      <c r="C302" s="230"/>
      <c r="D302" s="231" t="s">
        <v>135</v>
      </c>
      <c r="E302" s="232" t="s">
        <v>1</v>
      </c>
      <c r="F302" s="233" t="s">
        <v>450</v>
      </c>
      <c r="G302" s="230"/>
      <c r="H302" s="234">
        <v>18</v>
      </c>
      <c r="I302" s="235"/>
      <c r="J302" s="230"/>
      <c r="K302" s="230"/>
      <c r="L302" s="236"/>
      <c r="M302" s="237"/>
      <c r="N302" s="238"/>
      <c r="O302" s="238"/>
      <c r="P302" s="238"/>
      <c r="Q302" s="238"/>
      <c r="R302" s="238"/>
      <c r="S302" s="238"/>
      <c r="T302" s="23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0" t="s">
        <v>135</v>
      </c>
      <c r="AU302" s="240" t="s">
        <v>133</v>
      </c>
      <c r="AV302" s="13" t="s">
        <v>133</v>
      </c>
      <c r="AW302" s="13" t="s">
        <v>32</v>
      </c>
      <c r="AX302" s="13" t="s">
        <v>83</v>
      </c>
      <c r="AY302" s="240" t="s">
        <v>125</v>
      </c>
    </row>
    <row r="303" s="2" customFormat="1" ht="24.15" customHeight="1">
      <c r="A303" s="38"/>
      <c r="B303" s="39"/>
      <c r="C303" s="215" t="s">
        <v>550</v>
      </c>
      <c r="D303" s="215" t="s">
        <v>128</v>
      </c>
      <c r="E303" s="216" t="s">
        <v>551</v>
      </c>
      <c r="F303" s="217" t="s">
        <v>552</v>
      </c>
      <c r="G303" s="218" t="s">
        <v>257</v>
      </c>
      <c r="H303" s="219">
        <v>1.0089999999999999</v>
      </c>
      <c r="I303" s="220"/>
      <c r="J303" s="221">
        <f>ROUND(I303*H303,2)</f>
        <v>0</v>
      </c>
      <c r="K303" s="222"/>
      <c r="L303" s="44"/>
      <c r="M303" s="223" t="s">
        <v>1</v>
      </c>
      <c r="N303" s="224" t="s">
        <v>41</v>
      </c>
      <c r="O303" s="91"/>
      <c r="P303" s="225">
        <f>O303*H303</f>
        <v>0</v>
      </c>
      <c r="Q303" s="225">
        <v>0</v>
      </c>
      <c r="R303" s="225">
        <f>Q303*H303</f>
        <v>0</v>
      </c>
      <c r="S303" s="225">
        <v>0</v>
      </c>
      <c r="T303" s="22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7" t="s">
        <v>208</v>
      </c>
      <c r="AT303" s="227" t="s">
        <v>128</v>
      </c>
      <c r="AU303" s="227" t="s">
        <v>133</v>
      </c>
      <c r="AY303" s="17" t="s">
        <v>125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7" t="s">
        <v>133</v>
      </c>
      <c r="BK303" s="228">
        <f>ROUND(I303*H303,2)</f>
        <v>0</v>
      </c>
      <c r="BL303" s="17" t="s">
        <v>208</v>
      </c>
      <c r="BM303" s="227" t="s">
        <v>553</v>
      </c>
    </row>
    <row r="304" s="2" customFormat="1" ht="24.15" customHeight="1">
      <c r="A304" s="38"/>
      <c r="B304" s="39"/>
      <c r="C304" s="215" t="s">
        <v>554</v>
      </c>
      <c r="D304" s="215" t="s">
        <v>128</v>
      </c>
      <c r="E304" s="216" t="s">
        <v>555</v>
      </c>
      <c r="F304" s="217" t="s">
        <v>556</v>
      </c>
      <c r="G304" s="218" t="s">
        <v>257</v>
      </c>
      <c r="H304" s="219">
        <v>1.0089999999999999</v>
      </c>
      <c r="I304" s="220"/>
      <c r="J304" s="221">
        <f>ROUND(I304*H304,2)</f>
        <v>0</v>
      </c>
      <c r="K304" s="222"/>
      <c r="L304" s="44"/>
      <c r="M304" s="223" t="s">
        <v>1</v>
      </c>
      <c r="N304" s="224" t="s">
        <v>41</v>
      </c>
      <c r="O304" s="91"/>
      <c r="P304" s="225">
        <f>O304*H304</f>
        <v>0</v>
      </c>
      <c r="Q304" s="225">
        <v>0</v>
      </c>
      <c r="R304" s="225">
        <f>Q304*H304</f>
        <v>0</v>
      </c>
      <c r="S304" s="225">
        <v>0</v>
      </c>
      <c r="T304" s="22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7" t="s">
        <v>208</v>
      </c>
      <c r="AT304" s="227" t="s">
        <v>128</v>
      </c>
      <c r="AU304" s="227" t="s">
        <v>133</v>
      </c>
      <c r="AY304" s="17" t="s">
        <v>125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7" t="s">
        <v>133</v>
      </c>
      <c r="BK304" s="228">
        <f>ROUND(I304*H304,2)</f>
        <v>0</v>
      </c>
      <c r="BL304" s="17" t="s">
        <v>208</v>
      </c>
      <c r="BM304" s="227" t="s">
        <v>557</v>
      </c>
    </row>
    <row r="305" s="12" customFormat="1" ht="22.8" customHeight="1">
      <c r="A305" s="12"/>
      <c r="B305" s="199"/>
      <c r="C305" s="200"/>
      <c r="D305" s="201" t="s">
        <v>74</v>
      </c>
      <c r="E305" s="213" t="s">
        <v>558</v>
      </c>
      <c r="F305" s="213" t="s">
        <v>559</v>
      </c>
      <c r="G305" s="200"/>
      <c r="H305" s="200"/>
      <c r="I305" s="203"/>
      <c r="J305" s="214">
        <f>BK305</f>
        <v>0</v>
      </c>
      <c r="K305" s="200"/>
      <c r="L305" s="205"/>
      <c r="M305" s="206"/>
      <c r="N305" s="207"/>
      <c r="O305" s="207"/>
      <c r="P305" s="208">
        <f>SUM(P306:P328)</f>
        <v>0</v>
      </c>
      <c r="Q305" s="207"/>
      <c r="R305" s="208">
        <f>SUM(R306:R328)</f>
        <v>0.047203999999999996</v>
      </c>
      <c r="S305" s="207"/>
      <c r="T305" s="209">
        <f>SUM(T306:T328)</f>
        <v>10.798432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0" t="s">
        <v>133</v>
      </c>
      <c r="AT305" s="211" t="s">
        <v>74</v>
      </c>
      <c r="AU305" s="211" t="s">
        <v>83</v>
      </c>
      <c r="AY305" s="210" t="s">
        <v>125</v>
      </c>
      <c r="BK305" s="212">
        <f>SUM(BK306:BK328)</f>
        <v>0</v>
      </c>
    </row>
    <row r="306" s="2" customFormat="1" ht="24.15" customHeight="1">
      <c r="A306" s="38"/>
      <c r="B306" s="39"/>
      <c r="C306" s="215" t="s">
        <v>560</v>
      </c>
      <c r="D306" s="215" t="s">
        <v>128</v>
      </c>
      <c r="E306" s="216" t="s">
        <v>561</v>
      </c>
      <c r="F306" s="217" t="s">
        <v>562</v>
      </c>
      <c r="G306" s="218" t="s">
        <v>141</v>
      </c>
      <c r="H306" s="219">
        <v>223</v>
      </c>
      <c r="I306" s="220"/>
      <c r="J306" s="221">
        <f>ROUND(I306*H306,2)</f>
        <v>0</v>
      </c>
      <c r="K306" s="222"/>
      <c r="L306" s="44"/>
      <c r="M306" s="223" t="s">
        <v>1</v>
      </c>
      <c r="N306" s="224" t="s">
        <v>41</v>
      </c>
      <c r="O306" s="91"/>
      <c r="P306" s="225">
        <f>O306*H306</f>
        <v>0</v>
      </c>
      <c r="Q306" s="225">
        <v>0</v>
      </c>
      <c r="R306" s="225">
        <f>Q306*H306</f>
        <v>0</v>
      </c>
      <c r="S306" s="225">
        <v>0.044999999999999998</v>
      </c>
      <c r="T306" s="226">
        <f>S306*H306</f>
        <v>10.035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7" t="s">
        <v>208</v>
      </c>
      <c r="AT306" s="227" t="s">
        <v>128</v>
      </c>
      <c r="AU306" s="227" t="s">
        <v>133</v>
      </c>
      <c r="AY306" s="17" t="s">
        <v>125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7" t="s">
        <v>133</v>
      </c>
      <c r="BK306" s="228">
        <f>ROUND(I306*H306,2)</f>
        <v>0</v>
      </c>
      <c r="BL306" s="17" t="s">
        <v>208</v>
      </c>
      <c r="BM306" s="227" t="s">
        <v>563</v>
      </c>
    </row>
    <row r="307" s="13" customFormat="1">
      <c r="A307" s="13"/>
      <c r="B307" s="229"/>
      <c r="C307" s="230"/>
      <c r="D307" s="231" t="s">
        <v>135</v>
      </c>
      <c r="E307" s="232" t="s">
        <v>1</v>
      </c>
      <c r="F307" s="233" t="s">
        <v>382</v>
      </c>
      <c r="G307" s="230"/>
      <c r="H307" s="234">
        <v>223</v>
      </c>
      <c r="I307" s="235"/>
      <c r="J307" s="230"/>
      <c r="K307" s="230"/>
      <c r="L307" s="236"/>
      <c r="M307" s="237"/>
      <c r="N307" s="238"/>
      <c r="O307" s="238"/>
      <c r="P307" s="238"/>
      <c r="Q307" s="238"/>
      <c r="R307" s="238"/>
      <c r="S307" s="238"/>
      <c r="T307" s="23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0" t="s">
        <v>135</v>
      </c>
      <c r="AU307" s="240" t="s">
        <v>133</v>
      </c>
      <c r="AV307" s="13" t="s">
        <v>133</v>
      </c>
      <c r="AW307" s="13" t="s">
        <v>32</v>
      </c>
      <c r="AX307" s="13" t="s">
        <v>83</v>
      </c>
      <c r="AY307" s="240" t="s">
        <v>125</v>
      </c>
    </row>
    <row r="308" s="2" customFormat="1" ht="24.15" customHeight="1">
      <c r="A308" s="38"/>
      <c r="B308" s="39"/>
      <c r="C308" s="215" t="s">
        <v>564</v>
      </c>
      <c r="D308" s="215" t="s">
        <v>128</v>
      </c>
      <c r="E308" s="216" t="s">
        <v>565</v>
      </c>
      <c r="F308" s="217" t="s">
        <v>566</v>
      </c>
      <c r="G308" s="218" t="s">
        <v>141</v>
      </c>
      <c r="H308" s="219">
        <v>223</v>
      </c>
      <c r="I308" s="220"/>
      <c r="J308" s="221">
        <f>ROUND(I308*H308,2)</f>
        <v>0</v>
      </c>
      <c r="K308" s="222"/>
      <c r="L308" s="44"/>
      <c r="M308" s="223" t="s">
        <v>1</v>
      </c>
      <c r="N308" s="224" t="s">
        <v>41</v>
      </c>
      <c r="O308" s="91"/>
      <c r="P308" s="225">
        <f>O308*H308</f>
        <v>0</v>
      </c>
      <c r="Q308" s="225">
        <v>0</v>
      </c>
      <c r="R308" s="225">
        <f>Q308*H308</f>
        <v>0</v>
      </c>
      <c r="S308" s="225">
        <v>0</v>
      </c>
      <c r="T308" s="22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7" t="s">
        <v>208</v>
      </c>
      <c r="AT308" s="227" t="s">
        <v>128</v>
      </c>
      <c r="AU308" s="227" t="s">
        <v>133</v>
      </c>
      <c r="AY308" s="17" t="s">
        <v>125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17" t="s">
        <v>133</v>
      </c>
      <c r="BK308" s="228">
        <f>ROUND(I308*H308,2)</f>
        <v>0</v>
      </c>
      <c r="BL308" s="17" t="s">
        <v>208</v>
      </c>
      <c r="BM308" s="227" t="s">
        <v>567</v>
      </c>
    </row>
    <row r="309" s="2" customFormat="1" ht="24.15" customHeight="1">
      <c r="A309" s="38"/>
      <c r="B309" s="39"/>
      <c r="C309" s="215" t="s">
        <v>568</v>
      </c>
      <c r="D309" s="215" t="s">
        <v>128</v>
      </c>
      <c r="E309" s="216" t="s">
        <v>569</v>
      </c>
      <c r="F309" s="217" t="s">
        <v>570</v>
      </c>
      <c r="G309" s="218" t="s">
        <v>152</v>
      </c>
      <c r="H309" s="219">
        <v>40.399999999999999</v>
      </c>
      <c r="I309" s="220"/>
      <c r="J309" s="221">
        <f>ROUND(I309*H309,2)</f>
        <v>0</v>
      </c>
      <c r="K309" s="222"/>
      <c r="L309" s="44"/>
      <c r="M309" s="223" t="s">
        <v>1</v>
      </c>
      <c r="N309" s="224" t="s">
        <v>41</v>
      </c>
      <c r="O309" s="91"/>
      <c r="P309" s="225">
        <f>O309*H309</f>
        <v>0</v>
      </c>
      <c r="Q309" s="225">
        <v>0</v>
      </c>
      <c r="R309" s="225">
        <f>Q309*H309</f>
        <v>0</v>
      </c>
      <c r="S309" s="225">
        <v>0.018079999999999999</v>
      </c>
      <c r="T309" s="226">
        <f>S309*H309</f>
        <v>0.73043199999999997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7" t="s">
        <v>208</v>
      </c>
      <c r="AT309" s="227" t="s">
        <v>128</v>
      </c>
      <c r="AU309" s="227" t="s">
        <v>133</v>
      </c>
      <c r="AY309" s="17" t="s">
        <v>125</v>
      </c>
      <c r="BE309" s="228">
        <f>IF(N309="základní",J309,0)</f>
        <v>0</v>
      </c>
      <c r="BF309" s="228">
        <f>IF(N309="snížená",J309,0)</f>
        <v>0</v>
      </c>
      <c r="BG309" s="228">
        <f>IF(N309="zákl. přenesená",J309,0)</f>
        <v>0</v>
      </c>
      <c r="BH309" s="228">
        <f>IF(N309="sníž. přenesená",J309,0)</f>
        <v>0</v>
      </c>
      <c r="BI309" s="228">
        <f>IF(N309="nulová",J309,0)</f>
        <v>0</v>
      </c>
      <c r="BJ309" s="17" t="s">
        <v>133</v>
      </c>
      <c r="BK309" s="228">
        <f>ROUND(I309*H309,2)</f>
        <v>0</v>
      </c>
      <c r="BL309" s="17" t="s">
        <v>208</v>
      </c>
      <c r="BM309" s="227" t="s">
        <v>571</v>
      </c>
    </row>
    <row r="310" s="13" customFormat="1">
      <c r="A310" s="13"/>
      <c r="B310" s="229"/>
      <c r="C310" s="230"/>
      <c r="D310" s="231" t="s">
        <v>135</v>
      </c>
      <c r="E310" s="232" t="s">
        <v>1</v>
      </c>
      <c r="F310" s="233" t="s">
        <v>572</v>
      </c>
      <c r="G310" s="230"/>
      <c r="H310" s="234">
        <v>40.399999999999999</v>
      </c>
      <c r="I310" s="235"/>
      <c r="J310" s="230"/>
      <c r="K310" s="230"/>
      <c r="L310" s="236"/>
      <c r="M310" s="237"/>
      <c r="N310" s="238"/>
      <c r="O310" s="238"/>
      <c r="P310" s="238"/>
      <c r="Q310" s="238"/>
      <c r="R310" s="238"/>
      <c r="S310" s="238"/>
      <c r="T310" s="23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0" t="s">
        <v>135</v>
      </c>
      <c r="AU310" s="240" t="s">
        <v>133</v>
      </c>
      <c r="AV310" s="13" t="s">
        <v>133</v>
      </c>
      <c r="AW310" s="13" t="s">
        <v>32</v>
      </c>
      <c r="AX310" s="13" t="s">
        <v>83</v>
      </c>
      <c r="AY310" s="240" t="s">
        <v>125</v>
      </c>
    </row>
    <row r="311" s="2" customFormat="1" ht="24.15" customHeight="1">
      <c r="A311" s="38"/>
      <c r="B311" s="39"/>
      <c r="C311" s="215" t="s">
        <v>573</v>
      </c>
      <c r="D311" s="215" t="s">
        <v>128</v>
      </c>
      <c r="E311" s="216" t="s">
        <v>574</v>
      </c>
      <c r="F311" s="217" t="s">
        <v>575</v>
      </c>
      <c r="G311" s="218" t="s">
        <v>152</v>
      </c>
      <c r="H311" s="219">
        <v>56.200000000000003</v>
      </c>
      <c r="I311" s="220"/>
      <c r="J311" s="221">
        <f>ROUND(I311*H311,2)</f>
        <v>0</v>
      </c>
      <c r="K311" s="222"/>
      <c r="L311" s="44"/>
      <c r="M311" s="223" t="s">
        <v>1</v>
      </c>
      <c r="N311" s="224" t="s">
        <v>41</v>
      </c>
      <c r="O311" s="91"/>
      <c r="P311" s="225">
        <f>O311*H311</f>
        <v>0</v>
      </c>
      <c r="Q311" s="225">
        <v>0</v>
      </c>
      <c r="R311" s="225">
        <f>Q311*H311</f>
        <v>0</v>
      </c>
      <c r="S311" s="225">
        <v>0</v>
      </c>
      <c r="T311" s="22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7" t="s">
        <v>208</v>
      </c>
      <c r="AT311" s="227" t="s">
        <v>128</v>
      </c>
      <c r="AU311" s="227" t="s">
        <v>133</v>
      </c>
      <c r="AY311" s="17" t="s">
        <v>125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7" t="s">
        <v>133</v>
      </c>
      <c r="BK311" s="228">
        <f>ROUND(I311*H311,2)</f>
        <v>0</v>
      </c>
      <c r="BL311" s="17" t="s">
        <v>208</v>
      </c>
      <c r="BM311" s="227" t="s">
        <v>576</v>
      </c>
    </row>
    <row r="312" s="2" customFormat="1" ht="24.15" customHeight="1">
      <c r="A312" s="38"/>
      <c r="B312" s="39"/>
      <c r="C312" s="215" t="s">
        <v>577</v>
      </c>
      <c r="D312" s="215" t="s">
        <v>128</v>
      </c>
      <c r="E312" s="216" t="s">
        <v>578</v>
      </c>
      <c r="F312" s="217" t="s">
        <v>579</v>
      </c>
      <c r="G312" s="218" t="s">
        <v>152</v>
      </c>
      <c r="H312" s="219">
        <v>56.200000000000003</v>
      </c>
      <c r="I312" s="220"/>
      <c r="J312" s="221">
        <f>ROUND(I312*H312,2)</f>
        <v>0</v>
      </c>
      <c r="K312" s="222"/>
      <c r="L312" s="44"/>
      <c r="M312" s="223" t="s">
        <v>1</v>
      </c>
      <c r="N312" s="224" t="s">
        <v>41</v>
      </c>
      <c r="O312" s="91"/>
      <c r="P312" s="225">
        <f>O312*H312</f>
        <v>0</v>
      </c>
      <c r="Q312" s="225">
        <v>0.00011</v>
      </c>
      <c r="R312" s="225">
        <f>Q312*H312</f>
        <v>0.0061820000000000009</v>
      </c>
      <c r="S312" s="225">
        <v>0</v>
      </c>
      <c r="T312" s="22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7" t="s">
        <v>208</v>
      </c>
      <c r="AT312" s="227" t="s">
        <v>128</v>
      </c>
      <c r="AU312" s="227" t="s">
        <v>133</v>
      </c>
      <c r="AY312" s="17" t="s">
        <v>125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17" t="s">
        <v>133</v>
      </c>
      <c r="BK312" s="228">
        <f>ROUND(I312*H312,2)</f>
        <v>0</v>
      </c>
      <c r="BL312" s="17" t="s">
        <v>208</v>
      </c>
      <c r="BM312" s="227" t="s">
        <v>580</v>
      </c>
    </row>
    <row r="313" s="13" customFormat="1">
      <c r="A313" s="13"/>
      <c r="B313" s="229"/>
      <c r="C313" s="230"/>
      <c r="D313" s="231" t="s">
        <v>135</v>
      </c>
      <c r="E313" s="232" t="s">
        <v>1</v>
      </c>
      <c r="F313" s="233" t="s">
        <v>456</v>
      </c>
      <c r="G313" s="230"/>
      <c r="H313" s="234">
        <v>56.200000000000003</v>
      </c>
      <c r="I313" s="235"/>
      <c r="J313" s="230"/>
      <c r="K313" s="230"/>
      <c r="L313" s="236"/>
      <c r="M313" s="237"/>
      <c r="N313" s="238"/>
      <c r="O313" s="238"/>
      <c r="P313" s="238"/>
      <c r="Q313" s="238"/>
      <c r="R313" s="238"/>
      <c r="S313" s="238"/>
      <c r="T313" s="23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0" t="s">
        <v>135</v>
      </c>
      <c r="AU313" s="240" t="s">
        <v>133</v>
      </c>
      <c r="AV313" s="13" t="s">
        <v>133</v>
      </c>
      <c r="AW313" s="13" t="s">
        <v>32</v>
      </c>
      <c r="AX313" s="13" t="s">
        <v>83</v>
      </c>
      <c r="AY313" s="240" t="s">
        <v>125</v>
      </c>
    </row>
    <row r="314" s="2" customFormat="1" ht="33" customHeight="1">
      <c r="A314" s="38"/>
      <c r="B314" s="39"/>
      <c r="C314" s="215" t="s">
        <v>581</v>
      </c>
      <c r="D314" s="215" t="s">
        <v>128</v>
      </c>
      <c r="E314" s="216" t="s">
        <v>582</v>
      </c>
      <c r="F314" s="217" t="s">
        <v>583</v>
      </c>
      <c r="G314" s="218" t="s">
        <v>141</v>
      </c>
      <c r="H314" s="219">
        <v>223</v>
      </c>
      <c r="I314" s="220"/>
      <c r="J314" s="221">
        <f>ROUND(I314*H314,2)</f>
        <v>0</v>
      </c>
      <c r="K314" s="222"/>
      <c r="L314" s="44"/>
      <c r="M314" s="223" t="s">
        <v>1</v>
      </c>
      <c r="N314" s="224" t="s">
        <v>41</v>
      </c>
      <c r="O314" s="91"/>
      <c r="P314" s="225">
        <f>O314*H314</f>
        <v>0</v>
      </c>
      <c r="Q314" s="225">
        <v>0</v>
      </c>
      <c r="R314" s="225">
        <f>Q314*H314</f>
        <v>0</v>
      </c>
      <c r="S314" s="225">
        <v>0</v>
      </c>
      <c r="T314" s="22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7" t="s">
        <v>208</v>
      </c>
      <c r="AT314" s="227" t="s">
        <v>128</v>
      </c>
      <c r="AU314" s="227" t="s">
        <v>133</v>
      </c>
      <c r="AY314" s="17" t="s">
        <v>125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17" t="s">
        <v>133</v>
      </c>
      <c r="BK314" s="228">
        <f>ROUND(I314*H314,2)</f>
        <v>0</v>
      </c>
      <c r="BL314" s="17" t="s">
        <v>208</v>
      </c>
      <c r="BM314" s="227" t="s">
        <v>584</v>
      </c>
    </row>
    <row r="315" s="13" customFormat="1">
      <c r="A315" s="13"/>
      <c r="B315" s="229"/>
      <c r="C315" s="230"/>
      <c r="D315" s="231" t="s">
        <v>135</v>
      </c>
      <c r="E315" s="232" t="s">
        <v>1</v>
      </c>
      <c r="F315" s="233" t="s">
        <v>382</v>
      </c>
      <c r="G315" s="230"/>
      <c r="H315" s="234">
        <v>223</v>
      </c>
      <c r="I315" s="235"/>
      <c r="J315" s="230"/>
      <c r="K315" s="230"/>
      <c r="L315" s="236"/>
      <c r="M315" s="237"/>
      <c r="N315" s="238"/>
      <c r="O315" s="238"/>
      <c r="P315" s="238"/>
      <c r="Q315" s="238"/>
      <c r="R315" s="238"/>
      <c r="S315" s="238"/>
      <c r="T315" s="23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0" t="s">
        <v>135</v>
      </c>
      <c r="AU315" s="240" t="s">
        <v>133</v>
      </c>
      <c r="AV315" s="13" t="s">
        <v>133</v>
      </c>
      <c r="AW315" s="13" t="s">
        <v>32</v>
      </c>
      <c r="AX315" s="13" t="s">
        <v>83</v>
      </c>
      <c r="AY315" s="240" t="s">
        <v>125</v>
      </c>
    </row>
    <row r="316" s="2" customFormat="1" ht="37.8" customHeight="1">
      <c r="A316" s="38"/>
      <c r="B316" s="39"/>
      <c r="C316" s="262" t="s">
        <v>585</v>
      </c>
      <c r="D316" s="262" t="s">
        <v>318</v>
      </c>
      <c r="E316" s="263" t="s">
        <v>586</v>
      </c>
      <c r="F316" s="264" t="s">
        <v>587</v>
      </c>
      <c r="G316" s="265" t="s">
        <v>141</v>
      </c>
      <c r="H316" s="266">
        <v>267.60000000000002</v>
      </c>
      <c r="I316" s="267"/>
      <c r="J316" s="268">
        <f>ROUND(I316*H316,2)</f>
        <v>0</v>
      </c>
      <c r="K316" s="269"/>
      <c r="L316" s="270"/>
      <c r="M316" s="271" t="s">
        <v>1</v>
      </c>
      <c r="N316" s="272" t="s">
        <v>41</v>
      </c>
      <c r="O316" s="91"/>
      <c r="P316" s="225">
        <f>O316*H316</f>
        <v>0</v>
      </c>
      <c r="Q316" s="225">
        <v>0.00013999999999999999</v>
      </c>
      <c r="R316" s="225">
        <f>Q316*H316</f>
        <v>0.037463999999999997</v>
      </c>
      <c r="S316" s="225">
        <v>0</v>
      </c>
      <c r="T316" s="22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7" t="s">
        <v>281</v>
      </c>
      <c r="AT316" s="227" t="s">
        <v>318</v>
      </c>
      <c r="AU316" s="227" t="s">
        <v>133</v>
      </c>
      <c r="AY316" s="17" t="s">
        <v>125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17" t="s">
        <v>133</v>
      </c>
      <c r="BK316" s="228">
        <f>ROUND(I316*H316,2)</f>
        <v>0</v>
      </c>
      <c r="BL316" s="17" t="s">
        <v>208</v>
      </c>
      <c r="BM316" s="227" t="s">
        <v>588</v>
      </c>
    </row>
    <row r="317" s="13" customFormat="1">
      <c r="A317" s="13"/>
      <c r="B317" s="229"/>
      <c r="C317" s="230"/>
      <c r="D317" s="231" t="s">
        <v>135</v>
      </c>
      <c r="E317" s="230"/>
      <c r="F317" s="233" t="s">
        <v>589</v>
      </c>
      <c r="G317" s="230"/>
      <c r="H317" s="234">
        <v>267.60000000000002</v>
      </c>
      <c r="I317" s="235"/>
      <c r="J317" s="230"/>
      <c r="K317" s="230"/>
      <c r="L317" s="236"/>
      <c r="M317" s="237"/>
      <c r="N317" s="238"/>
      <c r="O317" s="238"/>
      <c r="P317" s="238"/>
      <c r="Q317" s="238"/>
      <c r="R317" s="238"/>
      <c r="S317" s="238"/>
      <c r="T317" s="23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0" t="s">
        <v>135</v>
      </c>
      <c r="AU317" s="240" t="s">
        <v>133</v>
      </c>
      <c r="AV317" s="13" t="s">
        <v>133</v>
      </c>
      <c r="AW317" s="13" t="s">
        <v>4</v>
      </c>
      <c r="AX317" s="13" t="s">
        <v>83</v>
      </c>
      <c r="AY317" s="240" t="s">
        <v>125</v>
      </c>
    </row>
    <row r="318" s="2" customFormat="1" ht="16.5" customHeight="1">
      <c r="A318" s="38"/>
      <c r="B318" s="39"/>
      <c r="C318" s="215" t="s">
        <v>590</v>
      </c>
      <c r="D318" s="215" t="s">
        <v>128</v>
      </c>
      <c r="E318" s="216" t="s">
        <v>591</v>
      </c>
      <c r="F318" s="217" t="s">
        <v>592</v>
      </c>
      <c r="G318" s="218" t="s">
        <v>152</v>
      </c>
      <c r="H318" s="219">
        <v>318</v>
      </c>
      <c r="I318" s="220"/>
      <c r="J318" s="221">
        <f>ROUND(I318*H318,2)</f>
        <v>0</v>
      </c>
      <c r="K318" s="222"/>
      <c r="L318" s="44"/>
      <c r="M318" s="223" t="s">
        <v>1</v>
      </c>
      <c r="N318" s="224" t="s">
        <v>41</v>
      </c>
      <c r="O318" s="91"/>
      <c r="P318" s="225">
        <f>O318*H318</f>
        <v>0</v>
      </c>
      <c r="Q318" s="225">
        <v>0</v>
      </c>
      <c r="R318" s="225">
        <f>Q318*H318</f>
        <v>0</v>
      </c>
      <c r="S318" s="225">
        <v>0</v>
      </c>
      <c r="T318" s="22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7" t="s">
        <v>208</v>
      </c>
      <c r="AT318" s="227" t="s">
        <v>128</v>
      </c>
      <c r="AU318" s="227" t="s">
        <v>133</v>
      </c>
      <c r="AY318" s="17" t="s">
        <v>125</v>
      </c>
      <c r="BE318" s="228">
        <f>IF(N318="základní",J318,0)</f>
        <v>0</v>
      </c>
      <c r="BF318" s="228">
        <f>IF(N318="snížená",J318,0)</f>
        <v>0</v>
      </c>
      <c r="BG318" s="228">
        <f>IF(N318="zákl. přenesená",J318,0)</f>
        <v>0</v>
      </c>
      <c r="BH318" s="228">
        <f>IF(N318="sníž. přenesená",J318,0)</f>
        <v>0</v>
      </c>
      <c r="BI318" s="228">
        <f>IF(N318="nulová",J318,0)</f>
        <v>0</v>
      </c>
      <c r="BJ318" s="17" t="s">
        <v>133</v>
      </c>
      <c r="BK318" s="228">
        <f>ROUND(I318*H318,2)</f>
        <v>0</v>
      </c>
      <c r="BL318" s="17" t="s">
        <v>208</v>
      </c>
      <c r="BM318" s="227" t="s">
        <v>593</v>
      </c>
    </row>
    <row r="319" s="2" customFormat="1" ht="24.15" customHeight="1">
      <c r="A319" s="38"/>
      <c r="B319" s="39"/>
      <c r="C319" s="262" t="s">
        <v>594</v>
      </c>
      <c r="D319" s="262" t="s">
        <v>318</v>
      </c>
      <c r="E319" s="263" t="s">
        <v>595</v>
      </c>
      <c r="F319" s="264" t="s">
        <v>596</v>
      </c>
      <c r="G319" s="265" t="s">
        <v>152</v>
      </c>
      <c r="H319" s="266">
        <v>349.80000000000001</v>
      </c>
      <c r="I319" s="267"/>
      <c r="J319" s="268">
        <f>ROUND(I319*H319,2)</f>
        <v>0</v>
      </c>
      <c r="K319" s="269"/>
      <c r="L319" s="270"/>
      <c r="M319" s="271" t="s">
        <v>1</v>
      </c>
      <c r="N319" s="272" t="s">
        <v>41</v>
      </c>
      <c r="O319" s="91"/>
      <c r="P319" s="225">
        <f>O319*H319</f>
        <v>0</v>
      </c>
      <c r="Q319" s="225">
        <v>1.0000000000000001E-05</v>
      </c>
      <c r="R319" s="225">
        <f>Q319*H319</f>
        <v>0.0034980000000000002</v>
      </c>
      <c r="S319" s="225">
        <v>0</v>
      </c>
      <c r="T319" s="22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7" t="s">
        <v>281</v>
      </c>
      <c r="AT319" s="227" t="s">
        <v>318</v>
      </c>
      <c r="AU319" s="227" t="s">
        <v>133</v>
      </c>
      <c r="AY319" s="17" t="s">
        <v>125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17" t="s">
        <v>133</v>
      </c>
      <c r="BK319" s="228">
        <f>ROUND(I319*H319,2)</f>
        <v>0</v>
      </c>
      <c r="BL319" s="17" t="s">
        <v>208</v>
      </c>
      <c r="BM319" s="227" t="s">
        <v>597</v>
      </c>
    </row>
    <row r="320" s="13" customFormat="1">
      <c r="A320" s="13"/>
      <c r="B320" s="229"/>
      <c r="C320" s="230"/>
      <c r="D320" s="231" t="s">
        <v>135</v>
      </c>
      <c r="E320" s="230"/>
      <c r="F320" s="233" t="s">
        <v>598</v>
      </c>
      <c r="G320" s="230"/>
      <c r="H320" s="234">
        <v>349.80000000000001</v>
      </c>
      <c r="I320" s="235"/>
      <c r="J320" s="230"/>
      <c r="K320" s="230"/>
      <c r="L320" s="236"/>
      <c r="M320" s="237"/>
      <c r="N320" s="238"/>
      <c r="O320" s="238"/>
      <c r="P320" s="238"/>
      <c r="Q320" s="238"/>
      <c r="R320" s="238"/>
      <c r="S320" s="238"/>
      <c r="T320" s="23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0" t="s">
        <v>135</v>
      </c>
      <c r="AU320" s="240" t="s">
        <v>133</v>
      </c>
      <c r="AV320" s="13" t="s">
        <v>133</v>
      </c>
      <c r="AW320" s="13" t="s">
        <v>4</v>
      </c>
      <c r="AX320" s="13" t="s">
        <v>83</v>
      </c>
      <c r="AY320" s="240" t="s">
        <v>125</v>
      </c>
    </row>
    <row r="321" s="2" customFormat="1" ht="24.15" customHeight="1">
      <c r="A321" s="38"/>
      <c r="B321" s="39"/>
      <c r="C321" s="215" t="s">
        <v>599</v>
      </c>
      <c r="D321" s="215" t="s">
        <v>128</v>
      </c>
      <c r="E321" s="216" t="s">
        <v>600</v>
      </c>
      <c r="F321" s="217" t="s">
        <v>601</v>
      </c>
      <c r="G321" s="218" t="s">
        <v>311</v>
      </c>
      <c r="H321" s="219">
        <v>6</v>
      </c>
      <c r="I321" s="220"/>
      <c r="J321" s="221">
        <f>ROUND(I321*H321,2)</f>
        <v>0</v>
      </c>
      <c r="K321" s="222"/>
      <c r="L321" s="44"/>
      <c r="M321" s="223" t="s">
        <v>1</v>
      </c>
      <c r="N321" s="224" t="s">
        <v>41</v>
      </c>
      <c r="O321" s="91"/>
      <c r="P321" s="225">
        <f>O321*H321</f>
        <v>0</v>
      </c>
      <c r="Q321" s="225">
        <v>1.0000000000000001E-05</v>
      </c>
      <c r="R321" s="225">
        <f>Q321*H321</f>
        <v>6.0000000000000008E-05</v>
      </c>
      <c r="S321" s="225">
        <v>0</v>
      </c>
      <c r="T321" s="226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7" t="s">
        <v>208</v>
      </c>
      <c r="AT321" s="227" t="s">
        <v>128</v>
      </c>
      <c r="AU321" s="227" t="s">
        <v>133</v>
      </c>
      <c r="AY321" s="17" t="s">
        <v>125</v>
      </c>
      <c r="BE321" s="228">
        <f>IF(N321="základní",J321,0)</f>
        <v>0</v>
      </c>
      <c r="BF321" s="228">
        <f>IF(N321="snížená",J321,0)</f>
        <v>0</v>
      </c>
      <c r="BG321" s="228">
        <f>IF(N321="zákl. přenesená",J321,0)</f>
        <v>0</v>
      </c>
      <c r="BH321" s="228">
        <f>IF(N321="sníž. přenesená",J321,0)</f>
        <v>0</v>
      </c>
      <c r="BI321" s="228">
        <f>IF(N321="nulová",J321,0)</f>
        <v>0</v>
      </c>
      <c r="BJ321" s="17" t="s">
        <v>133</v>
      </c>
      <c r="BK321" s="228">
        <f>ROUND(I321*H321,2)</f>
        <v>0</v>
      </c>
      <c r="BL321" s="17" t="s">
        <v>208</v>
      </c>
      <c r="BM321" s="227" t="s">
        <v>602</v>
      </c>
    </row>
    <row r="322" s="2" customFormat="1" ht="24.15" customHeight="1">
      <c r="A322" s="38"/>
      <c r="B322" s="39"/>
      <c r="C322" s="215" t="s">
        <v>603</v>
      </c>
      <c r="D322" s="215" t="s">
        <v>128</v>
      </c>
      <c r="E322" s="216" t="s">
        <v>604</v>
      </c>
      <c r="F322" s="217" t="s">
        <v>605</v>
      </c>
      <c r="G322" s="218" t="s">
        <v>152</v>
      </c>
      <c r="H322" s="219">
        <v>40.399999999999999</v>
      </c>
      <c r="I322" s="220"/>
      <c r="J322" s="221">
        <f>ROUND(I322*H322,2)</f>
        <v>0</v>
      </c>
      <c r="K322" s="222"/>
      <c r="L322" s="44"/>
      <c r="M322" s="223" t="s">
        <v>1</v>
      </c>
      <c r="N322" s="224" t="s">
        <v>41</v>
      </c>
      <c r="O322" s="91"/>
      <c r="P322" s="225">
        <f>O322*H322</f>
        <v>0</v>
      </c>
      <c r="Q322" s="225">
        <v>0</v>
      </c>
      <c r="R322" s="225">
        <f>Q322*H322</f>
        <v>0</v>
      </c>
      <c r="S322" s="225">
        <v>0</v>
      </c>
      <c r="T322" s="22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7" t="s">
        <v>208</v>
      </c>
      <c r="AT322" s="227" t="s">
        <v>128</v>
      </c>
      <c r="AU322" s="227" t="s">
        <v>133</v>
      </c>
      <c r="AY322" s="17" t="s">
        <v>125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7" t="s">
        <v>133</v>
      </c>
      <c r="BK322" s="228">
        <f>ROUND(I322*H322,2)</f>
        <v>0</v>
      </c>
      <c r="BL322" s="17" t="s">
        <v>208</v>
      </c>
      <c r="BM322" s="227" t="s">
        <v>606</v>
      </c>
    </row>
    <row r="323" s="13" customFormat="1">
      <c r="A323" s="13"/>
      <c r="B323" s="229"/>
      <c r="C323" s="230"/>
      <c r="D323" s="231" t="s">
        <v>135</v>
      </c>
      <c r="E323" s="232" t="s">
        <v>1</v>
      </c>
      <c r="F323" s="233" t="s">
        <v>474</v>
      </c>
      <c r="G323" s="230"/>
      <c r="H323" s="234">
        <v>40.399999999999999</v>
      </c>
      <c r="I323" s="235"/>
      <c r="J323" s="230"/>
      <c r="K323" s="230"/>
      <c r="L323" s="236"/>
      <c r="M323" s="237"/>
      <c r="N323" s="238"/>
      <c r="O323" s="238"/>
      <c r="P323" s="238"/>
      <c r="Q323" s="238"/>
      <c r="R323" s="238"/>
      <c r="S323" s="238"/>
      <c r="T323" s="23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0" t="s">
        <v>135</v>
      </c>
      <c r="AU323" s="240" t="s">
        <v>133</v>
      </c>
      <c r="AV323" s="13" t="s">
        <v>133</v>
      </c>
      <c r="AW323" s="13" t="s">
        <v>32</v>
      </c>
      <c r="AX323" s="13" t="s">
        <v>83</v>
      </c>
      <c r="AY323" s="240" t="s">
        <v>125</v>
      </c>
    </row>
    <row r="324" s="2" customFormat="1" ht="24.15" customHeight="1">
      <c r="A324" s="38"/>
      <c r="B324" s="39"/>
      <c r="C324" s="215" t="s">
        <v>607</v>
      </c>
      <c r="D324" s="215" t="s">
        <v>128</v>
      </c>
      <c r="E324" s="216" t="s">
        <v>608</v>
      </c>
      <c r="F324" s="217" t="s">
        <v>609</v>
      </c>
      <c r="G324" s="218" t="s">
        <v>152</v>
      </c>
      <c r="H324" s="219">
        <v>56.200000000000003</v>
      </c>
      <c r="I324" s="220"/>
      <c r="J324" s="221">
        <f>ROUND(I324*H324,2)</f>
        <v>0</v>
      </c>
      <c r="K324" s="222"/>
      <c r="L324" s="44"/>
      <c r="M324" s="223" t="s">
        <v>1</v>
      </c>
      <c r="N324" s="224" t="s">
        <v>41</v>
      </c>
      <c r="O324" s="91"/>
      <c r="P324" s="225">
        <f>O324*H324</f>
        <v>0</v>
      </c>
      <c r="Q324" s="225">
        <v>0</v>
      </c>
      <c r="R324" s="225">
        <f>Q324*H324</f>
        <v>0</v>
      </c>
      <c r="S324" s="225">
        <v>0</v>
      </c>
      <c r="T324" s="22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7" t="s">
        <v>208</v>
      </c>
      <c r="AT324" s="227" t="s">
        <v>128</v>
      </c>
      <c r="AU324" s="227" t="s">
        <v>133</v>
      </c>
      <c r="AY324" s="17" t="s">
        <v>125</v>
      </c>
      <c r="BE324" s="228">
        <f>IF(N324="základní",J324,0)</f>
        <v>0</v>
      </c>
      <c r="BF324" s="228">
        <f>IF(N324="snížená",J324,0)</f>
        <v>0</v>
      </c>
      <c r="BG324" s="228">
        <f>IF(N324="zákl. přenesená",J324,0)</f>
        <v>0</v>
      </c>
      <c r="BH324" s="228">
        <f>IF(N324="sníž. přenesená",J324,0)</f>
        <v>0</v>
      </c>
      <c r="BI324" s="228">
        <f>IF(N324="nulová",J324,0)</f>
        <v>0</v>
      </c>
      <c r="BJ324" s="17" t="s">
        <v>133</v>
      </c>
      <c r="BK324" s="228">
        <f>ROUND(I324*H324,2)</f>
        <v>0</v>
      </c>
      <c r="BL324" s="17" t="s">
        <v>208</v>
      </c>
      <c r="BM324" s="227" t="s">
        <v>610</v>
      </c>
    </row>
    <row r="325" s="13" customFormat="1">
      <c r="A325" s="13"/>
      <c r="B325" s="229"/>
      <c r="C325" s="230"/>
      <c r="D325" s="231" t="s">
        <v>135</v>
      </c>
      <c r="E325" s="232" t="s">
        <v>1</v>
      </c>
      <c r="F325" s="233" t="s">
        <v>456</v>
      </c>
      <c r="G325" s="230"/>
      <c r="H325" s="234">
        <v>56.200000000000003</v>
      </c>
      <c r="I325" s="235"/>
      <c r="J325" s="230"/>
      <c r="K325" s="230"/>
      <c r="L325" s="236"/>
      <c r="M325" s="237"/>
      <c r="N325" s="238"/>
      <c r="O325" s="238"/>
      <c r="P325" s="238"/>
      <c r="Q325" s="238"/>
      <c r="R325" s="238"/>
      <c r="S325" s="238"/>
      <c r="T325" s="23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0" t="s">
        <v>135</v>
      </c>
      <c r="AU325" s="240" t="s">
        <v>133</v>
      </c>
      <c r="AV325" s="13" t="s">
        <v>133</v>
      </c>
      <c r="AW325" s="13" t="s">
        <v>32</v>
      </c>
      <c r="AX325" s="13" t="s">
        <v>83</v>
      </c>
      <c r="AY325" s="240" t="s">
        <v>125</v>
      </c>
    </row>
    <row r="326" s="2" customFormat="1" ht="16.5" customHeight="1">
      <c r="A326" s="38"/>
      <c r="B326" s="39"/>
      <c r="C326" s="215" t="s">
        <v>611</v>
      </c>
      <c r="D326" s="215" t="s">
        <v>128</v>
      </c>
      <c r="E326" s="216" t="s">
        <v>612</v>
      </c>
      <c r="F326" s="217" t="s">
        <v>613</v>
      </c>
      <c r="G326" s="218" t="s">
        <v>311</v>
      </c>
      <c r="H326" s="219">
        <v>2</v>
      </c>
      <c r="I326" s="220"/>
      <c r="J326" s="221">
        <f>ROUND(I326*H326,2)</f>
        <v>0</v>
      </c>
      <c r="K326" s="222"/>
      <c r="L326" s="44"/>
      <c r="M326" s="223" t="s">
        <v>1</v>
      </c>
      <c r="N326" s="224" t="s">
        <v>41</v>
      </c>
      <c r="O326" s="91"/>
      <c r="P326" s="225">
        <f>O326*H326</f>
        <v>0</v>
      </c>
      <c r="Q326" s="225">
        <v>0</v>
      </c>
      <c r="R326" s="225">
        <f>Q326*H326</f>
        <v>0</v>
      </c>
      <c r="S326" s="225">
        <v>0.016500000000000001</v>
      </c>
      <c r="T326" s="226">
        <f>S326*H326</f>
        <v>0.033000000000000002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7" t="s">
        <v>208</v>
      </c>
      <c r="AT326" s="227" t="s">
        <v>128</v>
      </c>
      <c r="AU326" s="227" t="s">
        <v>133</v>
      </c>
      <c r="AY326" s="17" t="s">
        <v>125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17" t="s">
        <v>133</v>
      </c>
      <c r="BK326" s="228">
        <f>ROUND(I326*H326,2)</f>
        <v>0</v>
      </c>
      <c r="BL326" s="17" t="s">
        <v>208</v>
      </c>
      <c r="BM326" s="227" t="s">
        <v>614</v>
      </c>
    </row>
    <row r="327" s="2" customFormat="1" ht="24.15" customHeight="1">
      <c r="A327" s="38"/>
      <c r="B327" s="39"/>
      <c r="C327" s="215" t="s">
        <v>615</v>
      </c>
      <c r="D327" s="215" t="s">
        <v>128</v>
      </c>
      <c r="E327" s="216" t="s">
        <v>616</v>
      </c>
      <c r="F327" s="217" t="s">
        <v>617</v>
      </c>
      <c r="G327" s="218" t="s">
        <v>257</v>
      </c>
      <c r="H327" s="219">
        <v>0.047</v>
      </c>
      <c r="I327" s="220"/>
      <c r="J327" s="221">
        <f>ROUND(I327*H327,2)</f>
        <v>0</v>
      </c>
      <c r="K327" s="222"/>
      <c r="L327" s="44"/>
      <c r="M327" s="223" t="s">
        <v>1</v>
      </c>
      <c r="N327" s="224" t="s">
        <v>41</v>
      </c>
      <c r="O327" s="91"/>
      <c r="P327" s="225">
        <f>O327*H327</f>
        <v>0</v>
      </c>
      <c r="Q327" s="225">
        <v>0</v>
      </c>
      <c r="R327" s="225">
        <f>Q327*H327</f>
        <v>0</v>
      </c>
      <c r="S327" s="225">
        <v>0</v>
      </c>
      <c r="T327" s="22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7" t="s">
        <v>208</v>
      </c>
      <c r="AT327" s="227" t="s">
        <v>128</v>
      </c>
      <c r="AU327" s="227" t="s">
        <v>133</v>
      </c>
      <c r="AY327" s="17" t="s">
        <v>125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17" t="s">
        <v>133</v>
      </c>
      <c r="BK327" s="228">
        <f>ROUND(I327*H327,2)</f>
        <v>0</v>
      </c>
      <c r="BL327" s="17" t="s">
        <v>208</v>
      </c>
      <c r="BM327" s="227" t="s">
        <v>618</v>
      </c>
    </row>
    <row r="328" s="2" customFormat="1" ht="24.15" customHeight="1">
      <c r="A328" s="38"/>
      <c r="B328" s="39"/>
      <c r="C328" s="215" t="s">
        <v>619</v>
      </c>
      <c r="D328" s="215" t="s">
        <v>128</v>
      </c>
      <c r="E328" s="216" t="s">
        <v>620</v>
      </c>
      <c r="F328" s="217" t="s">
        <v>621</v>
      </c>
      <c r="G328" s="218" t="s">
        <v>257</v>
      </c>
      <c r="H328" s="219">
        <v>0.047</v>
      </c>
      <c r="I328" s="220"/>
      <c r="J328" s="221">
        <f>ROUND(I328*H328,2)</f>
        <v>0</v>
      </c>
      <c r="K328" s="222"/>
      <c r="L328" s="44"/>
      <c r="M328" s="223" t="s">
        <v>1</v>
      </c>
      <c r="N328" s="224" t="s">
        <v>41</v>
      </c>
      <c r="O328" s="91"/>
      <c r="P328" s="225">
        <f>O328*H328</f>
        <v>0</v>
      </c>
      <c r="Q328" s="225">
        <v>0</v>
      </c>
      <c r="R328" s="225">
        <f>Q328*H328</f>
        <v>0</v>
      </c>
      <c r="S328" s="225">
        <v>0</v>
      </c>
      <c r="T328" s="22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7" t="s">
        <v>208</v>
      </c>
      <c r="AT328" s="227" t="s">
        <v>128</v>
      </c>
      <c r="AU328" s="227" t="s">
        <v>133</v>
      </c>
      <c r="AY328" s="17" t="s">
        <v>125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17" t="s">
        <v>133</v>
      </c>
      <c r="BK328" s="228">
        <f>ROUND(I328*H328,2)</f>
        <v>0</v>
      </c>
      <c r="BL328" s="17" t="s">
        <v>208</v>
      </c>
      <c r="BM328" s="227" t="s">
        <v>622</v>
      </c>
    </row>
    <row r="329" s="12" customFormat="1" ht="22.8" customHeight="1">
      <c r="A329" s="12"/>
      <c r="B329" s="199"/>
      <c r="C329" s="200"/>
      <c r="D329" s="201" t="s">
        <v>74</v>
      </c>
      <c r="E329" s="213" t="s">
        <v>623</v>
      </c>
      <c r="F329" s="213" t="s">
        <v>624</v>
      </c>
      <c r="G329" s="200"/>
      <c r="H329" s="200"/>
      <c r="I329" s="203"/>
      <c r="J329" s="214">
        <f>BK329</f>
        <v>0</v>
      </c>
      <c r="K329" s="200"/>
      <c r="L329" s="205"/>
      <c r="M329" s="206"/>
      <c r="N329" s="207"/>
      <c r="O329" s="207"/>
      <c r="P329" s="208">
        <f>SUM(P330:P334)</f>
        <v>0</v>
      </c>
      <c r="Q329" s="207"/>
      <c r="R329" s="208">
        <f>SUM(R330:R334)</f>
        <v>0.016</v>
      </c>
      <c r="S329" s="207"/>
      <c r="T329" s="209">
        <f>SUM(T330:T334)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0" t="s">
        <v>133</v>
      </c>
      <c r="AT329" s="211" t="s">
        <v>74</v>
      </c>
      <c r="AU329" s="211" t="s">
        <v>83</v>
      </c>
      <c r="AY329" s="210" t="s">
        <v>125</v>
      </c>
      <c r="BK329" s="212">
        <f>SUM(BK330:BK334)</f>
        <v>0</v>
      </c>
    </row>
    <row r="330" s="2" customFormat="1" ht="16.5" customHeight="1">
      <c r="A330" s="38"/>
      <c r="B330" s="39"/>
      <c r="C330" s="215" t="s">
        <v>625</v>
      </c>
      <c r="D330" s="215" t="s">
        <v>128</v>
      </c>
      <c r="E330" s="216" t="s">
        <v>626</v>
      </c>
      <c r="F330" s="217" t="s">
        <v>627</v>
      </c>
      <c r="G330" s="218" t="s">
        <v>152</v>
      </c>
      <c r="H330" s="219">
        <v>2.3999999999999999</v>
      </c>
      <c r="I330" s="220"/>
      <c r="J330" s="221">
        <f>ROUND(I330*H330,2)</f>
        <v>0</v>
      </c>
      <c r="K330" s="222"/>
      <c r="L330" s="44"/>
      <c r="M330" s="223" t="s">
        <v>1</v>
      </c>
      <c r="N330" s="224" t="s">
        <v>41</v>
      </c>
      <c r="O330" s="91"/>
      <c r="P330" s="225">
        <f>O330*H330</f>
        <v>0</v>
      </c>
      <c r="Q330" s="225">
        <v>0</v>
      </c>
      <c r="R330" s="225">
        <f>Q330*H330</f>
        <v>0</v>
      </c>
      <c r="S330" s="225">
        <v>0</v>
      </c>
      <c r="T330" s="22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7" t="s">
        <v>208</v>
      </c>
      <c r="AT330" s="227" t="s">
        <v>128</v>
      </c>
      <c r="AU330" s="227" t="s">
        <v>133</v>
      </c>
      <c r="AY330" s="17" t="s">
        <v>125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17" t="s">
        <v>133</v>
      </c>
      <c r="BK330" s="228">
        <f>ROUND(I330*H330,2)</f>
        <v>0</v>
      </c>
      <c r="BL330" s="17" t="s">
        <v>208</v>
      </c>
      <c r="BM330" s="227" t="s">
        <v>628</v>
      </c>
    </row>
    <row r="331" s="13" customFormat="1">
      <c r="A331" s="13"/>
      <c r="B331" s="229"/>
      <c r="C331" s="230"/>
      <c r="D331" s="231" t="s">
        <v>135</v>
      </c>
      <c r="E331" s="232" t="s">
        <v>1</v>
      </c>
      <c r="F331" s="233" t="s">
        <v>629</v>
      </c>
      <c r="G331" s="230"/>
      <c r="H331" s="234">
        <v>2.3999999999999999</v>
      </c>
      <c r="I331" s="235"/>
      <c r="J331" s="230"/>
      <c r="K331" s="230"/>
      <c r="L331" s="236"/>
      <c r="M331" s="237"/>
      <c r="N331" s="238"/>
      <c r="O331" s="238"/>
      <c r="P331" s="238"/>
      <c r="Q331" s="238"/>
      <c r="R331" s="238"/>
      <c r="S331" s="238"/>
      <c r="T331" s="23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0" t="s">
        <v>135</v>
      </c>
      <c r="AU331" s="240" t="s">
        <v>133</v>
      </c>
      <c r="AV331" s="13" t="s">
        <v>133</v>
      </c>
      <c r="AW331" s="13" t="s">
        <v>32</v>
      </c>
      <c r="AX331" s="13" t="s">
        <v>83</v>
      </c>
      <c r="AY331" s="240" t="s">
        <v>125</v>
      </c>
    </row>
    <row r="332" s="2" customFormat="1" ht="24.15" customHeight="1">
      <c r="A332" s="38"/>
      <c r="B332" s="39"/>
      <c r="C332" s="262" t="s">
        <v>630</v>
      </c>
      <c r="D332" s="262" t="s">
        <v>318</v>
      </c>
      <c r="E332" s="263" t="s">
        <v>631</v>
      </c>
      <c r="F332" s="264" t="s">
        <v>632</v>
      </c>
      <c r="G332" s="265" t="s">
        <v>311</v>
      </c>
      <c r="H332" s="266">
        <v>2</v>
      </c>
      <c r="I332" s="267"/>
      <c r="J332" s="268">
        <f>ROUND(I332*H332,2)</f>
        <v>0</v>
      </c>
      <c r="K332" s="269"/>
      <c r="L332" s="270"/>
      <c r="M332" s="271" t="s">
        <v>1</v>
      </c>
      <c r="N332" s="272" t="s">
        <v>41</v>
      </c>
      <c r="O332" s="91"/>
      <c r="P332" s="225">
        <f>O332*H332</f>
        <v>0</v>
      </c>
      <c r="Q332" s="225">
        <v>0.0080000000000000002</v>
      </c>
      <c r="R332" s="225">
        <f>Q332*H332</f>
        <v>0.016</v>
      </c>
      <c r="S332" s="225">
        <v>0</v>
      </c>
      <c r="T332" s="22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7" t="s">
        <v>281</v>
      </c>
      <c r="AT332" s="227" t="s">
        <v>318</v>
      </c>
      <c r="AU332" s="227" t="s">
        <v>133</v>
      </c>
      <c r="AY332" s="17" t="s">
        <v>125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7" t="s">
        <v>133</v>
      </c>
      <c r="BK332" s="228">
        <f>ROUND(I332*H332,2)</f>
        <v>0</v>
      </c>
      <c r="BL332" s="17" t="s">
        <v>208</v>
      </c>
      <c r="BM332" s="227" t="s">
        <v>633</v>
      </c>
    </row>
    <row r="333" s="2" customFormat="1" ht="24.15" customHeight="1">
      <c r="A333" s="38"/>
      <c r="B333" s="39"/>
      <c r="C333" s="215" t="s">
        <v>634</v>
      </c>
      <c r="D333" s="215" t="s">
        <v>128</v>
      </c>
      <c r="E333" s="216" t="s">
        <v>635</v>
      </c>
      <c r="F333" s="217" t="s">
        <v>636</v>
      </c>
      <c r="G333" s="218" t="s">
        <v>257</v>
      </c>
      <c r="H333" s="219">
        <v>0.016</v>
      </c>
      <c r="I333" s="220"/>
      <c r="J333" s="221">
        <f>ROUND(I333*H333,2)</f>
        <v>0</v>
      </c>
      <c r="K333" s="222"/>
      <c r="L333" s="44"/>
      <c r="M333" s="223" t="s">
        <v>1</v>
      </c>
      <c r="N333" s="224" t="s">
        <v>41</v>
      </c>
      <c r="O333" s="91"/>
      <c r="P333" s="225">
        <f>O333*H333</f>
        <v>0</v>
      </c>
      <c r="Q333" s="225">
        <v>0</v>
      </c>
      <c r="R333" s="225">
        <f>Q333*H333</f>
        <v>0</v>
      </c>
      <c r="S333" s="225">
        <v>0</v>
      </c>
      <c r="T333" s="22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7" t="s">
        <v>208</v>
      </c>
      <c r="AT333" s="227" t="s">
        <v>128</v>
      </c>
      <c r="AU333" s="227" t="s">
        <v>133</v>
      </c>
      <c r="AY333" s="17" t="s">
        <v>125</v>
      </c>
      <c r="BE333" s="228">
        <f>IF(N333="základní",J333,0)</f>
        <v>0</v>
      </c>
      <c r="BF333" s="228">
        <f>IF(N333="snížená",J333,0)</f>
        <v>0</v>
      </c>
      <c r="BG333" s="228">
        <f>IF(N333="zákl. přenesená",J333,0)</f>
        <v>0</v>
      </c>
      <c r="BH333" s="228">
        <f>IF(N333="sníž. přenesená",J333,0)</f>
        <v>0</v>
      </c>
      <c r="BI333" s="228">
        <f>IF(N333="nulová",J333,0)</f>
        <v>0</v>
      </c>
      <c r="BJ333" s="17" t="s">
        <v>133</v>
      </c>
      <c r="BK333" s="228">
        <f>ROUND(I333*H333,2)</f>
        <v>0</v>
      </c>
      <c r="BL333" s="17" t="s">
        <v>208</v>
      </c>
      <c r="BM333" s="227" t="s">
        <v>637</v>
      </c>
    </row>
    <row r="334" s="2" customFormat="1" ht="24.15" customHeight="1">
      <c r="A334" s="38"/>
      <c r="B334" s="39"/>
      <c r="C334" s="215" t="s">
        <v>638</v>
      </c>
      <c r="D334" s="215" t="s">
        <v>128</v>
      </c>
      <c r="E334" s="216" t="s">
        <v>639</v>
      </c>
      <c r="F334" s="217" t="s">
        <v>640</v>
      </c>
      <c r="G334" s="218" t="s">
        <v>257</v>
      </c>
      <c r="H334" s="219">
        <v>0.016</v>
      </c>
      <c r="I334" s="220"/>
      <c r="J334" s="221">
        <f>ROUND(I334*H334,2)</f>
        <v>0</v>
      </c>
      <c r="K334" s="222"/>
      <c r="L334" s="44"/>
      <c r="M334" s="223" t="s">
        <v>1</v>
      </c>
      <c r="N334" s="224" t="s">
        <v>41</v>
      </c>
      <c r="O334" s="91"/>
      <c r="P334" s="225">
        <f>O334*H334</f>
        <v>0</v>
      </c>
      <c r="Q334" s="225">
        <v>0</v>
      </c>
      <c r="R334" s="225">
        <f>Q334*H334</f>
        <v>0</v>
      </c>
      <c r="S334" s="225">
        <v>0</v>
      </c>
      <c r="T334" s="226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7" t="s">
        <v>208</v>
      </c>
      <c r="AT334" s="227" t="s">
        <v>128</v>
      </c>
      <c r="AU334" s="227" t="s">
        <v>133</v>
      </c>
      <c r="AY334" s="17" t="s">
        <v>125</v>
      </c>
      <c r="BE334" s="228">
        <f>IF(N334="základní",J334,0)</f>
        <v>0</v>
      </c>
      <c r="BF334" s="228">
        <f>IF(N334="snížená",J334,0)</f>
        <v>0</v>
      </c>
      <c r="BG334" s="228">
        <f>IF(N334="zákl. přenesená",J334,0)</f>
        <v>0</v>
      </c>
      <c r="BH334" s="228">
        <f>IF(N334="sníž. přenesená",J334,0)</f>
        <v>0</v>
      </c>
      <c r="BI334" s="228">
        <f>IF(N334="nulová",J334,0)</f>
        <v>0</v>
      </c>
      <c r="BJ334" s="17" t="s">
        <v>133</v>
      </c>
      <c r="BK334" s="228">
        <f>ROUND(I334*H334,2)</f>
        <v>0</v>
      </c>
      <c r="BL334" s="17" t="s">
        <v>208</v>
      </c>
      <c r="BM334" s="227" t="s">
        <v>641</v>
      </c>
    </row>
    <row r="335" s="12" customFormat="1" ht="22.8" customHeight="1">
      <c r="A335" s="12"/>
      <c r="B335" s="199"/>
      <c r="C335" s="200"/>
      <c r="D335" s="201" t="s">
        <v>74</v>
      </c>
      <c r="E335" s="213" t="s">
        <v>642</v>
      </c>
      <c r="F335" s="213" t="s">
        <v>643</v>
      </c>
      <c r="G335" s="200"/>
      <c r="H335" s="200"/>
      <c r="I335" s="203"/>
      <c r="J335" s="214">
        <f>BK335</f>
        <v>0</v>
      </c>
      <c r="K335" s="200"/>
      <c r="L335" s="205"/>
      <c r="M335" s="206"/>
      <c r="N335" s="207"/>
      <c r="O335" s="207"/>
      <c r="P335" s="208">
        <f>SUM(P336:P339)</f>
        <v>0</v>
      </c>
      <c r="Q335" s="207"/>
      <c r="R335" s="208">
        <f>SUM(R336:R339)</f>
        <v>0.0019530000000000003</v>
      </c>
      <c r="S335" s="207"/>
      <c r="T335" s="209">
        <f>SUM(T336:T339)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0" t="s">
        <v>133</v>
      </c>
      <c r="AT335" s="211" t="s">
        <v>74</v>
      </c>
      <c r="AU335" s="211" t="s">
        <v>83</v>
      </c>
      <c r="AY335" s="210" t="s">
        <v>125</v>
      </c>
      <c r="BK335" s="212">
        <f>SUM(BK336:BK339)</f>
        <v>0</v>
      </c>
    </row>
    <row r="336" s="2" customFormat="1" ht="24.15" customHeight="1">
      <c r="A336" s="38"/>
      <c r="B336" s="39"/>
      <c r="C336" s="215" t="s">
        <v>644</v>
      </c>
      <c r="D336" s="215" t="s">
        <v>128</v>
      </c>
      <c r="E336" s="216" t="s">
        <v>645</v>
      </c>
      <c r="F336" s="217" t="s">
        <v>646</v>
      </c>
      <c r="G336" s="218" t="s">
        <v>141</v>
      </c>
      <c r="H336" s="219">
        <v>9.3000000000000007</v>
      </c>
      <c r="I336" s="220"/>
      <c r="J336" s="221">
        <f>ROUND(I336*H336,2)</f>
        <v>0</v>
      </c>
      <c r="K336" s="222"/>
      <c r="L336" s="44"/>
      <c r="M336" s="223" t="s">
        <v>1</v>
      </c>
      <c r="N336" s="224" t="s">
        <v>41</v>
      </c>
      <c r="O336" s="91"/>
      <c r="P336" s="225">
        <f>O336*H336</f>
        <v>0</v>
      </c>
      <c r="Q336" s="225">
        <v>0.00021000000000000001</v>
      </c>
      <c r="R336" s="225">
        <f>Q336*H336</f>
        <v>0.0019530000000000003</v>
      </c>
      <c r="S336" s="225">
        <v>0</v>
      </c>
      <c r="T336" s="22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7" t="s">
        <v>208</v>
      </c>
      <c r="AT336" s="227" t="s">
        <v>128</v>
      </c>
      <c r="AU336" s="227" t="s">
        <v>133</v>
      </c>
      <c r="AY336" s="17" t="s">
        <v>125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17" t="s">
        <v>133</v>
      </c>
      <c r="BK336" s="228">
        <f>ROUND(I336*H336,2)</f>
        <v>0</v>
      </c>
      <c r="BL336" s="17" t="s">
        <v>208</v>
      </c>
      <c r="BM336" s="227" t="s">
        <v>647</v>
      </c>
    </row>
    <row r="337" s="13" customFormat="1">
      <c r="A337" s="13"/>
      <c r="B337" s="229"/>
      <c r="C337" s="230"/>
      <c r="D337" s="231" t="s">
        <v>135</v>
      </c>
      <c r="E337" s="232" t="s">
        <v>1</v>
      </c>
      <c r="F337" s="233" t="s">
        <v>648</v>
      </c>
      <c r="G337" s="230"/>
      <c r="H337" s="234">
        <v>5.25</v>
      </c>
      <c r="I337" s="235"/>
      <c r="J337" s="230"/>
      <c r="K337" s="230"/>
      <c r="L337" s="236"/>
      <c r="M337" s="237"/>
      <c r="N337" s="238"/>
      <c r="O337" s="238"/>
      <c r="P337" s="238"/>
      <c r="Q337" s="238"/>
      <c r="R337" s="238"/>
      <c r="S337" s="238"/>
      <c r="T337" s="23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0" t="s">
        <v>135</v>
      </c>
      <c r="AU337" s="240" t="s">
        <v>133</v>
      </c>
      <c r="AV337" s="13" t="s">
        <v>133</v>
      </c>
      <c r="AW337" s="13" t="s">
        <v>32</v>
      </c>
      <c r="AX337" s="13" t="s">
        <v>75</v>
      </c>
      <c r="AY337" s="240" t="s">
        <v>125</v>
      </c>
    </row>
    <row r="338" s="13" customFormat="1">
      <c r="A338" s="13"/>
      <c r="B338" s="229"/>
      <c r="C338" s="230"/>
      <c r="D338" s="231" t="s">
        <v>135</v>
      </c>
      <c r="E338" s="232" t="s">
        <v>1</v>
      </c>
      <c r="F338" s="233" t="s">
        <v>649</v>
      </c>
      <c r="G338" s="230"/>
      <c r="H338" s="234">
        <v>4.0499999999999998</v>
      </c>
      <c r="I338" s="235"/>
      <c r="J338" s="230"/>
      <c r="K338" s="230"/>
      <c r="L338" s="236"/>
      <c r="M338" s="237"/>
      <c r="N338" s="238"/>
      <c r="O338" s="238"/>
      <c r="P338" s="238"/>
      <c r="Q338" s="238"/>
      <c r="R338" s="238"/>
      <c r="S338" s="238"/>
      <c r="T338" s="23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0" t="s">
        <v>135</v>
      </c>
      <c r="AU338" s="240" t="s">
        <v>133</v>
      </c>
      <c r="AV338" s="13" t="s">
        <v>133</v>
      </c>
      <c r="AW338" s="13" t="s">
        <v>32</v>
      </c>
      <c r="AX338" s="13" t="s">
        <v>75</v>
      </c>
      <c r="AY338" s="240" t="s">
        <v>125</v>
      </c>
    </row>
    <row r="339" s="14" customFormat="1">
      <c r="A339" s="14"/>
      <c r="B339" s="241"/>
      <c r="C339" s="242"/>
      <c r="D339" s="231" t="s">
        <v>135</v>
      </c>
      <c r="E339" s="243" t="s">
        <v>1</v>
      </c>
      <c r="F339" s="244" t="s">
        <v>138</v>
      </c>
      <c r="G339" s="242"/>
      <c r="H339" s="245">
        <v>9.3000000000000007</v>
      </c>
      <c r="I339" s="246"/>
      <c r="J339" s="242"/>
      <c r="K339" s="242"/>
      <c r="L339" s="247"/>
      <c r="M339" s="248"/>
      <c r="N339" s="249"/>
      <c r="O339" s="249"/>
      <c r="P339" s="249"/>
      <c r="Q339" s="249"/>
      <c r="R339" s="249"/>
      <c r="S339" s="249"/>
      <c r="T339" s="25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1" t="s">
        <v>135</v>
      </c>
      <c r="AU339" s="251" t="s">
        <v>133</v>
      </c>
      <c r="AV339" s="14" t="s">
        <v>132</v>
      </c>
      <c r="AW339" s="14" t="s">
        <v>32</v>
      </c>
      <c r="AX339" s="14" t="s">
        <v>83</v>
      </c>
      <c r="AY339" s="251" t="s">
        <v>125</v>
      </c>
    </row>
    <row r="340" s="12" customFormat="1" ht="25.92" customHeight="1">
      <c r="A340" s="12"/>
      <c r="B340" s="199"/>
      <c r="C340" s="200"/>
      <c r="D340" s="201" t="s">
        <v>74</v>
      </c>
      <c r="E340" s="202" t="s">
        <v>318</v>
      </c>
      <c r="F340" s="202" t="s">
        <v>650</v>
      </c>
      <c r="G340" s="200"/>
      <c r="H340" s="200"/>
      <c r="I340" s="203"/>
      <c r="J340" s="204">
        <f>BK340</f>
        <v>0</v>
      </c>
      <c r="K340" s="200"/>
      <c r="L340" s="205"/>
      <c r="M340" s="206"/>
      <c r="N340" s="207"/>
      <c r="O340" s="207"/>
      <c r="P340" s="208">
        <f>P341</f>
        <v>0</v>
      </c>
      <c r="Q340" s="207"/>
      <c r="R340" s="208">
        <f>R341</f>
        <v>0</v>
      </c>
      <c r="S340" s="207"/>
      <c r="T340" s="209">
        <f>T341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0" t="s">
        <v>126</v>
      </c>
      <c r="AT340" s="211" t="s">
        <v>74</v>
      </c>
      <c r="AU340" s="211" t="s">
        <v>75</v>
      </c>
      <c r="AY340" s="210" t="s">
        <v>125</v>
      </c>
      <c r="BK340" s="212">
        <f>BK341</f>
        <v>0</v>
      </c>
    </row>
    <row r="341" s="12" customFormat="1" ht="22.8" customHeight="1">
      <c r="A341" s="12"/>
      <c r="B341" s="199"/>
      <c r="C341" s="200"/>
      <c r="D341" s="201" t="s">
        <v>74</v>
      </c>
      <c r="E341" s="213" t="s">
        <v>651</v>
      </c>
      <c r="F341" s="213" t="s">
        <v>652</v>
      </c>
      <c r="G341" s="200"/>
      <c r="H341" s="200"/>
      <c r="I341" s="203"/>
      <c r="J341" s="214">
        <f>BK341</f>
        <v>0</v>
      </c>
      <c r="K341" s="200"/>
      <c r="L341" s="205"/>
      <c r="M341" s="206"/>
      <c r="N341" s="207"/>
      <c r="O341" s="207"/>
      <c r="P341" s="208">
        <f>P342</f>
        <v>0</v>
      </c>
      <c r="Q341" s="207"/>
      <c r="R341" s="208">
        <f>R342</f>
        <v>0</v>
      </c>
      <c r="S341" s="207"/>
      <c r="T341" s="209">
        <f>T342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0" t="s">
        <v>126</v>
      </c>
      <c r="AT341" s="211" t="s">
        <v>74</v>
      </c>
      <c r="AU341" s="211" t="s">
        <v>83</v>
      </c>
      <c r="AY341" s="210" t="s">
        <v>125</v>
      </c>
      <c r="BK341" s="212">
        <f>BK342</f>
        <v>0</v>
      </c>
    </row>
    <row r="342" s="2" customFormat="1" ht="33" customHeight="1">
      <c r="A342" s="38"/>
      <c r="B342" s="39"/>
      <c r="C342" s="215" t="s">
        <v>653</v>
      </c>
      <c r="D342" s="215" t="s">
        <v>128</v>
      </c>
      <c r="E342" s="216" t="s">
        <v>654</v>
      </c>
      <c r="F342" s="217" t="s">
        <v>655</v>
      </c>
      <c r="G342" s="218" t="s">
        <v>172</v>
      </c>
      <c r="H342" s="219">
        <v>1</v>
      </c>
      <c r="I342" s="220"/>
      <c r="J342" s="221">
        <f>ROUND(I342*H342,2)</f>
        <v>0</v>
      </c>
      <c r="K342" s="222"/>
      <c r="L342" s="44"/>
      <c r="M342" s="223" t="s">
        <v>1</v>
      </c>
      <c r="N342" s="224" t="s">
        <v>41</v>
      </c>
      <c r="O342" s="91"/>
      <c r="P342" s="225">
        <f>O342*H342</f>
        <v>0</v>
      </c>
      <c r="Q342" s="225">
        <v>0</v>
      </c>
      <c r="R342" s="225">
        <f>Q342*H342</f>
        <v>0</v>
      </c>
      <c r="S342" s="225">
        <v>0</v>
      </c>
      <c r="T342" s="226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7" t="s">
        <v>431</v>
      </c>
      <c r="AT342" s="227" t="s">
        <v>128</v>
      </c>
      <c r="AU342" s="227" t="s">
        <v>133</v>
      </c>
      <c r="AY342" s="17" t="s">
        <v>125</v>
      </c>
      <c r="BE342" s="228">
        <f>IF(N342="základní",J342,0)</f>
        <v>0</v>
      </c>
      <c r="BF342" s="228">
        <f>IF(N342="snížená",J342,0)</f>
        <v>0</v>
      </c>
      <c r="BG342" s="228">
        <f>IF(N342="zákl. přenesená",J342,0)</f>
        <v>0</v>
      </c>
      <c r="BH342" s="228">
        <f>IF(N342="sníž. přenesená",J342,0)</f>
        <v>0</v>
      </c>
      <c r="BI342" s="228">
        <f>IF(N342="nulová",J342,0)</f>
        <v>0</v>
      </c>
      <c r="BJ342" s="17" t="s">
        <v>133</v>
      </c>
      <c r="BK342" s="228">
        <f>ROUND(I342*H342,2)</f>
        <v>0</v>
      </c>
      <c r="BL342" s="17" t="s">
        <v>431</v>
      </c>
      <c r="BM342" s="227" t="s">
        <v>656</v>
      </c>
    </row>
    <row r="343" s="12" customFormat="1" ht="25.92" customHeight="1">
      <c r="A343" s="12"/>
      <c r="B343" s="199"/>
      <c r="C343" s="200"/>
      <c r="D343" s="201" t="s">
        <v>74</v>
      </c>
      <c r="E343" s="202" t="s">
        <v>657</v>
      </c>
      <c r="F343" s="202" t="s">
        <v>658</v>
      </c>
      <c r="G343" s="200"/>
      <c r="H343" s="200"/>
      <c r="I343" s="203"/>
      <c r="J343" s="204">
        <f>BK343</f>
        <v>0</v>
      </c>
      <c r="K343" s="200"/>
      <c r="L343" s="205"/>
      <c r="M343" s="206"/>
      <c r="N343" s="207"/>
      <c r="O343" s="207"/>
      <c r="P343" s="208">
        <f>P344</f>
        <v>0</v>
      </c>
      <c r="Q343" s="207"/>
      <c r="R343" s="208">
        <f>R344</f>
        <v>0</v>
      </c>
      <c r="S343" s="207"/>
      <c r="T343" s="209">
        <f>T344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0" t="s">
        <v>156</v>
      </c>
      <c r="AT343" s="211" t="s">
        <v>74</v>
      </c>
      <c r="AU343" s="211" t="s">
        <v>75</v>
      </c>
      <c r="AY343" s="210" t="s">
        <v>125</v>
      </c>
      <c r="BK343" s="212">
        <f>BK344</f>
        <v>0</v>
      </c>
    </row>
    <row r="344" s="2" customFormat="1" ht="55.5" customHeight="1">
      <c r="A344" s="38"/>
      <c r="B344" s="39"/>
      <c r="C344" s="215" t="s">
        <v>659</v>
      </c>
      <c r="D344" s="215" t="s">
        <v>128</v>
      </c>
      <c r="E344" s="216" t="s">
        <v>660</v>
      </c>
      <c r="F344" s="217" t="s">
        <v>661</v>
      </c>
      <c r="G344" s="218" t="s">
        <v>172</v>
      </c>
      <c r="H344" s="219">
        <v>1</v>
      </c>
      <c r="I344" s="220"/>
      <c r="J344" s="221">
        <f>ROUND(I344*H344,2)</f>
        <v>0</v>
      </c>
      <c r="K344" s="222"/>
      <c r="L344" s="44"/>
      <c r="M344" s="273" t="s">
        <v>1</v>
      </c>
      <c r="N344" s="274" t="s">
        <v>41</v>
      </c>
      <c r="O344" s="275"/>
      <c r="P344" s="276">
        <f>O344*H344</f>
        <v>0</v>
      </c>
      <c r="Q344" s="276">
        <v>0</v>
      </c>
      <c r="R344" s="276">
        <f>Q344*H344</f>
        <v>0</v>
      </c>
      <c r="S344" s="276">
        <v>0</v>
      </c>
      <c r="T344" s="277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7" t="s">
        <v>662</v>
      </c>
      <c r="AT344" s="227" t="s">
        <v>128</v>
      </c>
      <c r="AU344" s="227" t="s">
        <v>83</v>
      </c>
      <c r="AY344" s="17" t="s">
        <v>125</v>
      </c>
      <c r="BE344" s="228">
        <f>IF(N344="základní",J344,0)</f>
        <v>0</v>
      </c>
      <c r="BF344" s="228">
        <f>IF(N344="snížená",J344,0)</f>
        <v>0</v>
      </c>
      <c r="BG344" s="228">
        <f>IF(N344="zákl. přenesená",J344,0)</f>
        <v>0</v>
      </c>
      <c r="BH344" s="228">
        <f>IF(N344="sníž. přenesená",J344,0)</f>
        <v>0</v>
      </c>
      <c r="BI344" s="228">
        <f>IF(N344="nulová",J344,0)</f>
        <v>0</v>
      </c>
      <c r="BJ344" s="17" t="s">
        <v>133</v>
      </c>
      <c r="BK344" s="228">
        <f>ROUND(I344*H344,2)</f>
        <v>0</v>
      </c>
      <c r="BL344" s="17" t="s">
        <v>662</v>
      </c>
      <c r="BM344" s="227" t="s">
        <v>663</v>
      </c>
    </row>
    <row r="345" s="2" customFormat="1" ht="6.96" customHeight="1">
      <c r="A345" s="38"/>
      <c r="B345" s="66"/>
      <c r="C345" s="67"/>
      <c r="D345" s="67"/>
      <c r="E345" s="67"/>
      <c r="F345" s="67"/>
      <c r="G345" s="67"/>
      <c r="H345" s="67"/>
      <c r="I345" s="67"/>
      <c r="J345" s="67"/>
      <c r="K345" s="67"/>
      <c r="L345" s="44"/>
      <c r="M345" s="38"/>
      <c r="O345" s="38"/>
      <c r="P345" s="38"/>
      <c r="Q345" s="38"/>
      <c r="R345" s="38"/>
      <c r="S345" s="38"/>
      <c r="T345" s="38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</row>
  </sheetData>
  <sheetProtection sheet="1" autoFilter="0" formatColumns="0" formatRows="0" objects="1" scenarios="1" spinCount="100000" saltValue="WlQ+v8zvWqPuwpYJ+G83jExSLffN3oBwCxXHzWzuJ8ZjYeXhjSI3zvgwAxCApxoy1TFJBAZmSX+xrD0lYQPqtA==" hashValue="4zvHfRVNIIHHj7uYQ+hooJwPfs2uSkps0klGU6nsQ4OuPc1dRrCzYaYoJBVEWpONzs7kpls9gbDyP9DqqIZhTQ==" algorithmName="SHA-512" password="CC35"/>
  <autoFilter ref="C132:K344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HP-PC\HP</dc:creator>
  <cp:lastModifiedBy>HP-PC\HP</cp:lastModifiedBy>
  <dcterms:created xsi:type="dcterms:W3CDTF">2022-05-05T16:38:58Z</dcterms:created>
  <dcterms:modified xsi:type="dcterms:W3CDTF">2022-05-05T16:39:01Z</dcterms:modified>
</cp:coreProperties>
</file>