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Majetek\Desktop\"/>
    </mc:Choice>
  </mc:AlternateContent>
  <xr:revisionPtr revIDLastSave="0" documentId="8_{28670B14-89BD-45B1-83AF-E3776161BCD3}" xr6:coauthVersionLast="47" xr6:coauthVersionMax="47" xr10:uidLastSave="{00000000-0000-0000-0000-000000000000}"/>
  <bookViews>
    <workbookView xWindow="2145" yWindow="990" windowWidth="21810" windowHeight="13290" xr2:uid="{00000000-000D-0000-FFFF-FFFF00000000}"/>
  </bookViews>
  <sheets>
    <sheet name="Rekapitulace stavby" sheetId="1" r:id="rId1"/>
    <sheet name="1 - Parkoviště ul.Janečsk..." sheetId="2" r:id="rId2"/>
    <sheet name="2 - Veřejné osvětlení" sheetId="3" r:id="rId3"/>
  </sheets>
  <definedNames>
    <definedName name="_xlnm._FilterDatabase" localSheetId="1" hidden="1">'1 - Parkoviště ul.Janečsk...'!$C$124:$K$237</definedName>
    <definedName name="_xlnm._FilterDatabase" localSheetId="2" hidden="1">'2 - Veřejné osvětlení'!$C$115:$K$141</definedName>
    <definedName name="_xlnm.Print_Titles" localSheetId="1">'1 - Parkoviště ul.Janečsk...'!$124:$124</definedName>
    <definedName name="_xlnm.Print_Titles" localSheetId="2">'2 - Veřejné osvětlení'!$115:$115</definedName>
    <definedName name="_xlnm.Print_Titles" localSheetId="0">'Rekapitulace stavby'!$92:$92</definedName>
    <definedName name="_xlnm.Print_Area" localSheetId="1">'1 - Parkoviště ul.Janečsk...'!$C$4:$J$39,'1 - Parkoviště ul.Janečsk...'!$C$50:$J$76,'1 - Parkoviště ul.Janečsk...'!$C$82:$J$106,'1 - Parkoviště ul.Janečsk...'!$C$112:$K$237</definedName>
    <definedName name="_xlnm.Print_Area" localSheetId="2">'2 - Veřejné osvětlení'!$C$4:$J$39,'2 - Veřejné osvětlení'!$C$50:$J$76,'2 - Veřejné osvětlení'!$C$82:$J$97,'2 - Veřejné osvětlení'!$C$103:$K$141</definedName>
    <definedName name="_xlnm.Print_Area" localSheetId="0">'Rekapitulace stavby'!$D$4:$AO$76,'Rekapitulace stavby'!$C$82:$AQ$97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113" i="3" s="1"/>
  <c r="J23" i="3"/>
  <c r="J21" i="3"/>
  <c r="E21" i="3"/>
  <c r="J112" i="3" s="1"/>
  <c r="J20" i="3"/>
  <c r="J18" i="3"/>
  <c r="E18" i="3"/>
  <c r="F113" i="3" s="1"/>
  <c r="J17" i="3"/>
  <c r="J15" i="3"/>
  <c r="E15" i="3"/>
  <c r="F112" i="3" s="1"/>
  <c r="J14" i="3"/>
  <c r="J12" i="3"/>
  <c r="J110" i="3"/>
  <c r="E7" i="3"/>
  <c r="E106" i="3"/>
  <c r="J37" i="2"/>
  <c r="J36" i="2"/>
  <c r="AY95" i="1" s="1"/>
  <c r="J35" i="2"/>
  <c r="AX95" i="1" s="1"/>
  <c r="BI237" i="2"/>
  <c r="BH237" i="2"/>
  <c r="BG237" i="2"/>
  <c r="BF237" i="2"/>
  <c r="T237" i="2"/>
  <c r="T236" i="2" s="1"/>
  <c r="R237" i="2"/>
  <c r="R236" i="2" s="1"/>
  <c r="P237" i="2"/>
  <c r="P236" i="2" s="1"/>
  <c r="BI235" i="2"/>
  <c r="BH235" i="2"/>
  <c r="BG235" i="2"/>
  <c r="BF235" i="2"/>
  <c r="T235" i="2"/>
  <c r="T234" i="2" s="1"/>
  <c r="R235" i="2"/>
  <c r="R234" i="2"/>
  <c r="R233" i="2" s="1"/>
  <c r="P235" i="2"/>
  <c r="P234" i="2" s="1"/>
  <c r="P233" i="2" s="1"/>
  <c r="BI232" i="2"/>
  <c r="BH232" i="2"/>
  <c r="BG232" i="2"/>
  <c r="BF232" i="2"/>
  <c r="T232" i="2"/>
  <c r="T231" i="2"/>
  <c r="R232" i="2"/>
  <c r="R231" i="2"/>
  <c r="P232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/>
  <c r="E7" i="2"/>
  <c r="E115" i="2"/>
  <c r="L90" i="1"/>
  <c r="AM90" i="1"/>
  <c r="AM89" i="1"/>
  <c r="L89" i="1"/>
  <c r="AM87" i="1"/>
  <c r="L87" i="1"/>
  <c r="L85" i="1"/>
  <c r="L84" i="1"/>
  <c r="BK141" i="3"/>
  <c r="J141" i="3"/>
  <c r="BK140" i="3"/>
  <c r="J140" i="3"/>
  <c r="BK139" i="3"/>
  <c r="J139" i="3"/>
  <c r="BK138" i="3"/>
  <c r="J138" i="3"/>
  <c r="BK137" i="3"/>
  <c r="J137" i="3"/>
  <c r="BK136" i="3"/>
  <c r="J136" i="3"/>
  <c r="BK135" i="3"/>
  <c r="J135" i="3"/>
  <c r="BK134" i="3"/>
  <c r="J134" i="3"/>
  <c r="BK133" i="3"/>
  <c r="J229" i="2"/>
  <c r="J227" i="2"/>
  <c r="J225" i="2"/>
  <c r="J223" i="2"/>
  <c r="J222" i="2"/>
  <c r="BK220" i="2"/>
  <c r="J218" i="2"/>
  <c r="J214" i="2"/>
  <c r="J212" i="2"/>
  <c r="BK210" i="2"/>
  <c r="J209" i="2"/>
  <c r="J208" i="2"/>
  <c r="BK207" i="2"/>
  <c r="BK206" i="2"/>
  <c r="BK204" i="2"/>
  <c r="BK203" i="2"/>
  <c r="BK202" i="2"/>
  <c r="J201" i="2"/>
  <c r="J200" i="2"/>
  <c r="J199" i="2"/>
  <c r="BK197" i="2"/>
  <c r="BK196" i="2"/>
  <c r="J192" i="2"/>
  <c r="J190" i="2"/>
  <c r="BK188" i="2"/>
  <c r="J187" i="2"/>
  <c r="BK185" i="2"/>
  <c r="J182" i="2"/>
  <c r="BK179" i="2"/>
  <c r="BK178" i="2"/>
  <c r="BK177" i="2"/>
  <c r="BK174" i="2"/>
  <c r="J171" i="2"/>
  <c r="BK168" i="2"/>
  <c r="BK165" i="2"/>
  <c r="BK162" i="2"/>
  <c r="J160" i="2"/>
  <c r="BK158" i="2"/>
  <c r="J157" i="2"/>
  <c r="BK155" i="2"/>
  <c r="BK152" i="2"/>
  <c r="J150" i="2"/>
  <c r="BK146" i="2"/>
  <c r="J144" i="2"/>
  <c r="BK142" i="2"/>
  <c r="BK138" i="2"/>
  <c r="J136" i="2"/>
  <c r="J135" i="2"/>
  <c r="J134" i="2"/>
  <c r="J133" i="2"/>
  <c r="J132" i="2"/>
  <c r="BK130" i="2"/>
  <c r="J129" i="2"/>
  <c r="BK128" i="2"/>
  <c r="AS94" i="1"/>
  <c r="J133" i="3"/>
  <c r="BK132" i="3"/>
  <c r="J132" i="3"/>
  <c r="BK131" i="3"/>
  <c r="J131" i="3"/>
  <c r="BK130" i="3"/>
  <c r="J130" i="3"/>
  <c r="BK129" i="3"/>
  <c r="J129" i="3"/>
  <c r="BK128" i="3"/>
  <c r="J128" i="3"/>
  <c r="BK127" i="3"/>
  <c r="J127" i="3"/>
  <c r="BK126" i="3"/>
  <c r="J126" i="3"/>
  <c r="BK125" i="3"/>
  <c r="J125" i="3"/>
  <c r="BK124" i="3"/>
  <c r="J124" i="3"/>
  <c r="BK123" i="3"/>
  <c r="J123" i="3"/>
  <c r="BK122" i="3"/>
  <c r="J122" i="3"/>
  <c r="BK121" i="3"/>
  <c r="J121" i="3"/>
  <c r="BK120" i="3"/>
  <c r="J120" i="3"/>
  <c r="BK119" i="3"/>
  <c r="J119" i="3"/>
  <c r="BK118" i="3"/>
  <c r="J118" i="3"/>
  <c r="BK117" i="3"/>
  <c r="J117" i="3"/>
  <c r="BK237" i="2"/>
  <c r="J237" i="2"/>
  <c r="BK235" i="2"/>
  <c r="J235" i="2"/>
  <c r="BK232" i="2"/>
  <c r="J232" i="2"/>
  <c r="BK229" i="2"/>
  <c r="BK227" i="2"/>
  <c r="BK225" i="2"/>
  <c r="BK223" i="2"/>
  <c r="BK222" i="2"/>
  <c r="J220" i="2"/>
  <c r="BK218" i="2"/>
  <c r="BK214" i="2"/>
  <c r="BK212" i="2"/>
  <c r="J210" i="2"/>
  <c r="BK209" i="2"/>
  <c r="BK208" i="2"/>
  <c r="J207" i="2"/>
  <c r="J206" i="2"/>
  <c r="J204" i="2"/>
  <c r="J203" i="2"/>
  <c r="J202" i="2"/>
  <c r="BK201" i="2"/>
  <c r="BK200" i="2"/>
  <c r="BK199" i="2"/>
  <c r="J197" i="2"/>
  <c r="J196" i="2"/>
  <c r="BK192" i="2"/>
  <c r="BK190" i="2"/>
  <c r="J188" i="2"/>
  <c r="BK187" i="2"/>
  <c r="J185" i="2"/>
  <c r="BK182" i="2"/>
  <c r="J179" i="2"/>
  <c r="J178" i="2"/>
  <c r="J177" i="2"/>
  <c r="J174" i="2"/>
  <c r="BK171" i="2"/>
  <c r="J168" i="2"/>
  <c r="J165" i="2"/>
  <c r="J162" i="2"/>
  <c r="BK160" i="2"/>
  <c r="J158" i="2"/>
  <c r="BK157" i="2"/>
  <c r="J155" i="2"/>
  <c r="J152" i="2"/>
  <c r="BK150" i="2"/>
  <c r="J146" i="2"/>
  <c r="BK144" i="2"/>
  <c r="J142" i="2"/>
  <c r="J138" i="2"/>
  <c r="BK136" i="2"/>
  <c r="BK135" i="2"/>
  <c r="BK134" i="2"/>
  <c r="BK133" i="2"/>
  <c r="BK132" i="2"/>
  <c r="J130" i="2"/>
  <c r="BK129" i="2"/>
  <c r="J128" i="2"/>
  <c r="T233" i="2" l="1"/>
  <c r="BK127" i="2"/>
  <c r="J127" i="2" s="1"/>
  <c r="J98" i="2" s="1"/>
  <c r="P127" i="2"/>
  <c r="R127" i="2"/>
  <c r="T127" i="2"/>
  <c r="BK164" i="2"/>
  <c r="J164" i="2" s="1"/>
  <c r="J99" i="2" s="1"/>
  <c r="P164" i="2"/>
  <c r="R164" i="2"/>
  <c r="T164" i="2"/>
  <c r="BK195" i="2"/>
  <c r="J195" i="2" s="1"/>
  <c r="J100" i="2" s="1"/>
  <c r="P195" i="2"/>
  <c r="R195" i="2"/>
  <c r="T195" i="2"/>
  <c r="BK217" i="2"/>
  <c r="J217" i="2" s="1"/>
  <c r="J101" i="2" s="1"/>
  <c r="P217" i="2"/>
  <c r="R217" i="2"/>
  <c r="T217" i="2"/>
  <c r="BK116" i="3"/>
  <c r="J116" i="3" s="1"/>
  <c r="J96" i="3" s="1"/>
  <c r="P116" i="3"/>
  <c r="AU96" i="1"/>
  <c r="R116" i="3"/>
  <c r="T116" i="3"/>
  <c r="E85" i="2"/>
  <c r="J89" i="2"/>
  <c r="BE128" i="2"/>
  <c r="BE129" i="2"/>
  <c r="BE132" i="2"/>
  <c r="BE133" i="2"/>
  <c r="BE136" i="2"/>
  <c r="BE142" i="2"/>
  <c r="BE144" i="2"/>
  <c r="BE146" i="2"/>
  <c r="BE155" i="2"/>
  <c r="BE158" i="2"/>
  <c r="BE160" i="2"/>
  <c r="BE168" i="2"/>
  <c r="BE174" i="2"/>
  <c r="BE179" i="2"/>
  <c r="BE185" i="2"/>
  <c r="BE188" i="2"/>
  <c r="BE192" i="2"/>
  <c r="BE196" i="2"/>
  <c r="BE197" i="2"/>
  <c r="BE199" i="2"/>
  <c r="BE200" i="2"/>
  <c r="BE201" i="2"/>
  <c r="BE204" i="2"/>
  <c r="BE207" i="2"/>
  <c r="BE208" i="2"/>
  <c r="BE209" i="2"/>
  <c r="BE214" i="2"/>
  <c r="BE222" i="2"/>
  <c r="BE225" i="2"/>
  <c r="BE227" i="2"/>
  <c r="BE232" i="2"/>
  <c r="BE235" i="2"/>
  <c r="BE237" i="2"/>
  <c r="BK231" i="2"/>
  <c r="J231" i="2" s="1"/>
  <c r="J102" i="2" s="1"/>
  <c r="BK234" i="2"/>
  <c r="J234" i="2"/>
  <c r="J104" i="2" s="1"/>
  <c r="BK236" i="2"/>
  <c r="J236" i="2" s="1"/>
  <c r="J105" i="2" s="1"/>
  <c r="E85" i="3"/>
  <c r="J89" i="3"/>
  <c r="F91" i="3"/>
  <c r="J91" i="3"/>
  <c r="F92" i="3"/>
  <c r="J92" i="3"/>
  <c r="BE117" i="3"/>
  <c r="BE118" i="3"/>
  <c r="BE119" i="3"/>
  <c r="BE120" i="3"/>
  <c r="BE121" i="3"/>
  <c r="BE122" i="3"/>
  <c r="BE123" i="3"/>
  <c r="BE124" i="3"/>
  <c r="BE125" i="3"/>
  <c r="BE126" i="3"/>
  <c r="BE127" i="3"/>
  <c r="BE128" i="3"/>
  <c r="BE129" i="3"/>
  <c r="BE130" i="3"/>
  <c r="BE131" i="3"/>
  <c r="BE132" i="3"/>
  <c r="F92" i="2"/>
  <c r="BE130" i="2"/>
  <c r="BE134" i="2"/>
  <c r="BE135" i="2"/>
  <c r="BE138" i="2"/>
  <c r="BE150" i="2"/>
  <c r="BE152" i="2"/>
  <c r="BE157" i="2"/>
  <c r="BE162" i="2"/>
  <c r="BE165" i="2"/>
  <c r="BE171" i="2"/>
  <c r="BE177" i="2"/>
  <c r="BE178" i="2"/>
  <c r="BE182" i="2"/>
  <c r="BE187" i="2"/>
  <c r="BE190" i="2"/>
  <c r="BE202" i="2"/>
  <c r="BE203" i="2"/>
  <c r="BE206" i="2"/>
  <c r="BE210" i="2"/>
  <c r="BE212" i="2"/>
  <c r="BE218" i="2"/>
  <c r="BE220" i="2"/>
  <c r="BE223" i="2"/>
  <c r="BE229" i="2"/>
  <c r="BE133" i="3"/>
  <c r="BE134" i="3"/>
  <c r="BE135" i="3"/>
  <c r="BE136" i="3"/>
  <c r="BE137" i="3"/>
  <c r="BE138" i="3"/>
  <c r="BE139" i="3"/>
  <c r="BE140" i="3"/>
  <c r="BE141" i="3"/>
  <c r="F34" i="2"/>
  <c r="BA95" i="1"/>
  <c r="F35" i="2"/>
  <c r="BB95" i="1"/>
  <c r="F37" i="2"/>
  <c r="BD95" i="1"/>
  <c r="J34" i="3"/>
  <c r="AW96" i="1"/>
  <c r="F36" i="3"/>
  <c r="BC96" i="1"/>
  <c r="J34" i="2"/>
  <c r="AW95" i="1"/>
  <c r="F36" i="2"/>
  <c r="BC95" i="1"/>
  <c r="F34" i="3"/>
  <c r="BA96" i="1"/>
  <c r="F35" i="3"/>
  <c r="BB96" i="1"/>
  <c r="F37" i="3"/>
  <c r="BD96" i="1"/>
  <c r="T126" i="2" l="1"/>
  <c r="T125" i="2"/>
  <c r="P126" i="2"/>
  <c r="P125" i="2"/>
  <c r="AU95" i="1" s="1"/>
  <c r="AU94" i="1" s="1"/>
  <c r="R126" i="2"/>
  <c r="R125" i="2" s="1"/>
  <c r="BK126" i="2"/>
  <c r="J126" i="2" s="1"/>
  <c r="J97" i="2" s="1"/>
  <c r="BK233" i="2"/>
  <c r="J233" i="2"/>
  <c r="J103" i="2" s="1"/>
  <c r="J30" i="3"/>
  <c r="AG96" i="1"/>
  <c r="BD94" i="1"/>
  <c r="W33" i="1"/>
  <c r="F33" i="2"/>
  <c r="AZ95" i="1"/>
  <c r="BC94" i="1"/>
  <c r="W32" i="1"/>
  <c r="F33" i="3"/>
  <c r="AZ96" i="1"/>
  <c r="BA94" i="1"/>
  <c r="AW94" i="1"/>
  <c r="AK30" i="1" s="1"/>
  <c r="J33" i="2"/>
  <c r="AV95" i="1" s="1"/>
  <c r="AT95" i="1" s="1"/>
  <c r="BB94" i="1"/>
  <c r="W31" i="1"/>
  <c r="J33" i="3"/>
  <c r="AV96" i="1"/>
  <c r="AT96" i="1" s="1"/>
  <c r="J39" i="3" l="1"/>
  <c r="BK125" i="2"/>
  <c r="J125" i="2" s="1"/>
  <c r="J96" i="2" s="1"/>
  <c r="AN96" i="1"/>
  <c r="AZ94" i="1"/>
  <c r="W29" i="1" s="1"/>
  <c r="AX94" i="1"/>
  <c r="AY94" i="1"/>
  <c r="W30" i="1"/>
  <c r="AV94" i="1" l="1"/>
  <c r="AK29" i="1"/>
  <c r="J30" i="2"/>
  <c r="AG95" i="1"/>
  <c r="AN95" i="1" s="1"/>
  <c r="J39" i="2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<sst xmlns="http://schemas.openxmlformats.org/spreadsheetml/2006/main" count="1985" uniqueCount="458">
  <si>
    <t>Export Komplet</t>
  </si>
  <si>
    <t/>
  </si>
  <si>
    <t>2.0</t>
  </si>
  <si>
    <t>ZAMOK</t>
  </si>
  <si>
    <t>False</t>
  </si>
  <si>
    <t>{c62e2b3e-5b3f-44dc-8db5-4ab9198fa0a8}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</si>
  <si>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</si>
  <si>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</si>
  <si>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</si>
  <si>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</si>
  <si>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</si>
  <si>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</si>
  <si>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</si>
  <si>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</si>
  <si>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PKIPROJEKT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</si>
  <si>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</si>
  <si>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</si>
  <si>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ul.Janečská,Bělá pod Bezdězem</t>
  </si>
  <si>
    <t>KSO:</t>
  </si>
  <si>
    <t>CC-CZ:</t>
  </si>
  <si>
    <t>Místo:</t>
  </si>
  <si>
    <t>Bělá pod Bezdězem</t>
  </si>
  <si>
    <t>Datum:</t>
  </si>
  <si>
    <t>6. 4. 2021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</si>
  <si>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</si>
  <si>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</si>
  <si>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</si>
  <si>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</si>
  <si>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</si>
  <si>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</si>
  <si>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</si>
  <si>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>P.K.I.PROJEKT s.r.o.</t>
  </si>
  <si>
    <t>True</t>
  </si>
  <si>
    <t>Zpracovatel:</t>
  </si>
  <si>
    <t>D.Prombergerová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</si>
  <si>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</si>
  <si>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</si>
  <si>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</si>
  <si>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</si>
  <si>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</si>
  <si>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</si>
  <si>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</si>
  <si>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</si>
  <si>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</si>
  <si>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</si>
  <si>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</si>
  <si>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</si>
  <si>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</si>
  <si>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</si>
  <si>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</si>
  <si>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</si>
  <si>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</si>
  <si>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</si>
  <si>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</si>
  <si>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</si>
  <si>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</si>
  <si>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</si>
  <si>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</si>
  <si>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</si>
  <si>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</si>
  <si>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</si>
  <si>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</si>
  <si>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</si>
  <si>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</si>
  <si>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</si>
  <si>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</si>
  <si>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</si>
  <si>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</si>
  <si>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</si>
  <si>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</si>
  <si>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</si>
  <si>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</si>
  <si>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</si>
  <si>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</si>
  <si>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</si>
  <si>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</si>
  <si>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</si>
  <si>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</si>
  <si>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</si>
  <si>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</si>
  <si>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</si>
  <si>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</si>
  <si>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</t>
  </si>
  <si>
    <t>{7cc544e3-46f9-45a2-acde-382e23acdb94}</t>
  </si>
  <si>
    <t>2</t>
  </si>
  <si>
    <t>Veřejné osvětlení</t>
  </si>
  <si>
    <t>{81a1aa8a-6958-4f47-8585-413d1a142465}</t>
  </si>
  <si>
    <t>KRYCÍ LIST SOUPISU PRACÍ</t>
  </si>
  <si>
    <t>Objekt:</t>
  </si>
  <si>
    <t>1 - Parkoviště ul.Janečská,Bělá pod Bezdězem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</si>
  <si>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</si>
  <si>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</si>
  <si>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</si>
  <si>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</si>
  <si>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</si>
  <si>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</si>
  <si>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</si>
  <si>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</si>
  <si>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</si>
  <si>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</si>
  <si>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</si>
  <si>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</si>
  <si>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</si>
  <si>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</si>
  <si>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</si>
  <si>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</si>
  <si>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</si>
  <si>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</si>
  <si>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</si>
  <si>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</si>
  <si>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</si>
  <si>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</si>
  <si>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</si>
  <si>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</si>
  <si>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</si>
  <si>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</si>
  <si>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</si>
  <si>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</si>
  <si>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</si>
  <si>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</si>
  <si>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</si>
  <si>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</si>
  <si>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</si>
  <si>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</si>
  <si>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</si>
  <si>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</si>
  <si>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-1395511140</t>
  </si>
  <si>
    <t>113107161</t>
  </si>
  <si>
    <t>Odstranění podkladu z kameniva drceného tl 100 mm strojně pl přes 50 do 200 m2</t>
  </si>
  <si>
    <t>720900584</t>
  </si>
  <si>
    <t>3</t>
  </si>
  <si>
    <t>113107182</t>
  </si>
  <si>
    <t>Odstranění podkladu živičného tl 100 mm strojně pl přes 50 do 200 m2</t>
  </si>
  <si>
    <t>-2041016806</t>
  </si>
  <si>
    <t>VV</t>
  </si>
  <si>
    <t>2,5*53,5</t>
  </si>
  <si>
    <t>113201112</t>
  </si>
  <si>
    <t>Vytrhání obrub silničních ležatých</t>
  </si>
  <si>
    <t>m</t>
  </si>
  <si>
    <t>1097340437</t>
  </si>
  <si>
    <t>5</t>
  </si>
  <si>
    <t>113204111</t>
  </si>
  <si>
    <t>Vytrhání obrub záhonových</t>
  </si>
  <si>
    <t>561813026</t>
  </si>
  <si>
    <t>6</t>
  </si>
  <si>
    <t>119003211</t>
  </si>
  <si>
    <t>Mobilní plotová zábrana s reflexním pásem výšky do 1,5 m pro zabezpečení výkopu zřízení</t>
  </si>
  <si>
    <t>-447791462</t>
  </si>
  <si>
    <t>7</t>
  </si>
  <si>
    <t>119003212</t>
  </si>
  <si>
    <t>Mobilní plotová zábrana s reflexním pásem výšky do 1,5 m pro zabezpečení výkopu odstranění</t>
  </si>
  <si>
    <t>108441196</t>
  </si>
  <si>
    <t>8</t>
  </si>
  <si>
    <t>121151103</t>
  </si>
  <si>
    <t>Sejmutí ornice plochy do 100 m2 tl vrstvy do 200 mm strojně</t>
  </si>
  <si>
    <t>432045974</t>
  </si>
  <si>
    <t>54/0,20</t>
  </si>
  <si>
    <t>9</t>
  </si>
  <si>
    <t>122351104</t>
  </si>
  <si>
    <t>Odkopávky a prokopávky nezapažené v hornině třídy těžitelnosti II, skupiny 4 objem do 500 m3 strojně</t>
  </si>
  <si>
    <t>m3</t>
  </si>
  <si>
    <t>1254776328</t>
  </si>
  <si>
    <t>2,50*53,5*0,40</t>
  </si>
  <si>
    <t>134,4*0,15</t>
  </si>
  <si>
    <t>Součet</t>
  </si>
  <si>
    <t>10</t>
  </si>
  <si>
    <t>162751137</t>
  </si>
  <si>
    <t>Vodorovné přemístění do 10000 m výkopku/sypaniny z horniny třídy těžitelnosti II, skupiny 4 a 5</t>
  </si>
  <si>
    <t>-800210847</t>
  </si>
  <si>
    <t>73,66-26,2</t>
  </si>
  <si>
    <t>11</t>
  </si>
  <si>
    <t>162751139</t>
  </si>
  <si>
    <t>Příplatek k vodorovnému přemístění výkopku/sypaniny z horniny třídy těžitelnosti II, skupiny 4 a 5 ZKD 1000 m přes 10000 m</t>
  </si>
  <si>
    <t>430466105</t>
  </si>
  <si>
    <t>47,46*5</t>
  </si>
  <si>
    <t>12</t>
  </si>
  <si>
    <t>167151101</t>
  </si>
  <si>
    <t>Nakládání výkopku z hornin třídy těžitelnosti I, skupiny 1 až 3 do 100 m3</t>
  </si>
  <si>
    <t>979277334</t>
  </si>
  <si>
    <t>,,ornice na zatravnění,,</t>
  </si>
  <si>
    <t>70*0,15</t>
  </si>
  <si>
    <t>13</t>
  </si>
  <si>
    <t>171201221</t>
  </si>
  <si>
    <t>Poplatek za uložení na skládce (skládkovné) zeminy a kamení kód odpadu 17 05 04</t>
  </si>
  <si>
    <t>t</t>
  </si>
  <si>
    <t>-404978187</t>
  </si>
  <si>
    <t>47,46*1,7</t>
  </si>
  <si>
    <t>14</t>
  </si>
  <si>
    <t>175151201</t>
  </si>
  <si>
    <t>Obsypání objektu nad přilehlým původním terénem sypaninou bez prohození, uloženou do 3 m strojně</t>
  </si>
  <si>
    <t>26432775</t>
  </si>
  <si>
    <t>,,za obrubníky,,</t>
  </si>
  <si>
    <t>26,2</t>
  </si>
  <si>
    <t>181111111</t>
  </si>
  <si>
    <t>Plošná úprava terénu do 500 m2 zemina tř 1 až 4 nerovnosti do 100 mm v rovinně a svahu do 1:5</t>
  </si>
  <si>
    <t>2022650709</t>
  </si>
  <si>
    <t>134,4+267,5</t>
  </si>
  <si>
    <t>16</t>
  </si>
  <si>
    <t>181351003</t>
  </si>
  <si>
    <t>Rozprostření ornice tl vrstvy do 200 mm pl do 100 m2 v rovině nebo ve svahu do 1:5 strojně</t>
  </si>
  <si>
    <t>-638337613</t>
  </si>
  <si>
    <t>17</t>
  </si>
  <si>
    <t>181411131</t>
  </si>
  <si>
    <t>Založení parkového trávníku výsevem plochy do 1000 m2 v rovině a ve svahu do 1:5</t>
  </si>
  <si>
    <t>-1777076419</t>
  </si>
  <si>
    <t>70</t>
  </si>
  <si>
    <t>18</t>
  </si>
  <si>
    <t>M</t>
  </si>
  <si>
    <t>00572410</t>
  </si>
  <si>
    <t>osivo směs travní parková</t>
  </si>
  <si>
    <t>kg</t>
  </si>
  <si>
    <t>-669922985</t>
  </si>
  <si>
    <t>70*0,035 'Přepočtené koeficientem množství</t>
  </si>
  <si>
    <t>19</t>
  </si>
  <si>
    <t>181951114</t>
  </si>
  <si>
    <t>Úprava pláně v hornině třídy těžitelnosti II, skupiny 4 a 5 se zhutněním</t>
  </si>
  <si>
    <t>-506463540</t>
  </si>
  <si>
    <t>Komunikace pozemní</t>
  </si>
  <si>
    <t>20</t>
  </si>
  <si>
    <t>564201111.1</t>
  </si>
  <si>
    <t>Podklad nebo podsyp ze štěrkopísku ŠP tl 30 mm</t>
  </si>
  <si>
    <t>1156195737</t>
  </si>
  <si>
    <t>,,plocha A,,</t>
  </si>
  <si>
    <t>67,2*2</t>
  </si>
  <si>
    <t>564231111</t>
  </si>
  <si>
    <t>Podklad nebo podsyp ze štěrkopísku ŠP tl 100 mm</t>
  </si>
  <si>
    <t>-44639035</t>
  </si>
  <si>
    <t>,,plocha B - parkoviště,,</t>
  </si>
  <si>
    <t>53,5*5</t>
  </si>
  <si>
    <t>22</t>
  </si>
  <si>
    <t>564730111</t>
  </si>
  <si>
    <t>Podklad z kameniva hrubého drceného vel. 16-32 mm tl 100 mm</t>
  </si>
  <si>
    <t>993165708</t>
  </si>
  <si>
    <t>,,plocha B,,</t>
  </si>
  <si>
    <t>267,5</t>
  </si>
  <si>
    <t>23</t>
  </si>
  <si>
    <t>564761111</t>
  </si>
  <si>
    <t>Podklad z kameniva hrubého drceného vel. 32-63 mm tl 200 mm</t>
  </si>
  <si>
    <t>-282605847</t>
  </si>
  <si>
    <t>24</t>
  </si>
  <si>
    <t>564801111</t>
  </si>
  <si>
    <t>Podklad ze štěrkodrtě ŠD tl 30 mm</t>
  </si>
  <si>
    <t>832852204</t>
  </si>
  <si>
    <t>25</t>
  </si>
  <si>
    <t>564831111</t>
  </si>
  <si>
    <t>Podklad ze štěrkodrtě ŠD tl 100 mm</t>
  </si>
  <si>
    <t>324476301</t>
  </si>
  <si>
    <t>26</t>
  </si>
  <si>
    <t>564851111.1</t>
  </si>
  <si>
    <t>Podklad ze štěrkodrtě ŠD tl 150 mm (MOŽNO POUŽÍT RECYKLÁT)</t>
  </si>
  <si>
    <t>1319805760</t>
  </si>
  <si>
    <t>27</t>
  </si>
  <si>
    <t>591411111</t>
  </si>
  <si>
    <t>Kladení dlažby z mozaiky jednobarevné komunikací pro pěší lože z kameniva</t>
  </si>
  <si>
    <t>294546408</t>
  </si>
  <si>
    <t>,,plocha A - chodník,,</t>
  </si>
  <si>
    <t>28</t>
  </si>
  <si>
    <t>58381004</t>
  </si>
  <si>
    <t>kostka dlažební mozaika žula 4/6 tř 1</t>
  </si>
  <si>
    <t>-1776062347</t>
  </si>
  <si>
    <t>134,4*1,02 'Přepočtené koeficientem množství</t>
  </si>
  <si>
    <t>29</t>
  </si>
  <si>
    <t>596212212</t>
  </si>
  <si>
    <t>Kladení zámkové dlažby pozemních komunikací tl 80 mm skupiny A pl do 300 m2</t>
  </si>
  <si>
    <t>-1250230473</t>
  </si>
  <si>
    <t>30</t>
  </si>
  <si>
    <t>BET.KA8C01.1</t>
  </si>
  <si>
    <t>dlažba drenážní LORA  24x24x8cm přírodní+červená</t>
  </si>
  <si>
    <t>-479132926</t>
  </si>
  <si>
    <t>267,5*1,1 'Přepočtené koeficientem množství</t>
  </si>
  <si>
    <t>31</t>
  </si>
  <si>
    <t>566901251</t>
  </si>
  <si>
    <t>Vyspravení podkladu po překopech ing sítí plochy přes 15 m2 recyklátem tl. 100 mm</t>
  </si>
  <si>
    <t>263206210</t>
  </si>
  <si>
    <t>28,90*0,80</t>
  </si>
  <si>
    <t>32</t>
  </si>
  <si>
    <t>635611111</t>
  </si>
  <si>
    <t>Podklad pod podlahy ze směsi stmelené cementem SC C 1,5/2 se zhutněním</t>
  </si>
  <si>
    <t>118171317</t>
  </si>
  <si>
    <t>67,2*2*0,10</t>
  </si>
  <si>
    <t>Ostatní konstrukce a práce, bourání</t>
  </si>
  <si>
    <t>33</t>
  </si>
  <si>
    <t>913121111</t>
  </si>
  <si>
    <t>Montáž a demontáž dočasné dopravní značky kompletní základní</t>
  </si>
  <si>
    <t>kus</t>
  </si>
  <si>
    <t>-2233101</t>
  </si>
  <si>
    <t>34</t>
  </si>
  <si>
    <t>913121211</t>
  </si>
  <si>
    <t>Příplatek k dočasné dopravní značce kompletní základní za první a ZKD den použití</t>
  </si>
  <si>
    <t>-743035630</t>
  </si>
  <si>
    <t>2*45</t>
  </si>
  <si>
    <t>35</t>
  </si>
  <si>
    <t>914111111</t>
  </si>
  <si>
    <t>Montáž svislé dopravní značky do velikosti 1 m2 objímkami na sloupek nebo konzolu</t>
  </si>
  <si>
    <t>-255298042</t>
  </si>
  <si>
    <t>36</t>
  </si>
  <si>
    <t>40445625</t>
  </si>
  <si>
    <t>informativní značky provozní IP8, IP9, IP11-IP13 500x700mm</t>
  </si>
  <si>
    <t>-2131298956</t>
  </si>
  <si>
    <t>37</t>
  </si>
  <si>
    <t>40445623</t>
  </si>
  <si>
    <t>informativní značky provozní IP1-IP3, IP4b-IP7, IP10a, b 750x750mm retroreflexní</t>
  </si>
  <si>
    <t>1197733029</t>
  </si>
  <si>
    <t>38</t>
  </si>
  <si>
    <t>914511111</t>
  </si>
  <si>
    <t>Montáž sloupku dopravních značek délky do 3,5 m s betonovým základem</t>
  </si>
  <si>
    <t>1907459668</t>
  </si>
  <si>
    <t>39</t>
  </si>
  <si>
    <t>40445225</t>
  </si>
  <si>
    <t>sloupek pro dopravní značku Zn D 60mm v 3,5m</t>
  </si>
  <si>
    <t>-1109119211</t>
  </si>
  <si>
    <t>40</t>
  </si>
  <si>
    <t>915111111</t>
  </si>
  <si>
    <t>Vodorovné dopravní značení dělící čáry souvislé š 125 mm základní bílá barva</t>
  </si>
  <si>
    <t>1998307727</t>
  </si>
  <si>
    <t>53,50+(2,50*24)</t>
  </si>
  <si>
    <t>41</t>
  </si>
  <si>
    <t>915111112</t>
  </si>
  <si>
    <t>Vodorovné dopravní značení dělící čáry souvislé š 125 mm retroreflexní bílá barva</t>
  </si>
  <si>
    <t>-2113898479</t>
  </si>
  <si>
    <t>42</t>
  </si>
  <si>
    <t>915311111</t>
  </si>
  <si>
    <t>Předformátované vodorovné dopravní značení dopravní značky do 1 m2</t>
  </si>
  <si>
    <t>-2060937899</t>
  </si>
  <si>
    <t>43</t>
  </si>
  <si>
    <t>915321115</t>
  </si>
  <si>
    <t>Předformátované vodorovné dopravní značení vodící pás pro slabozraké</t>
  </si>
  <si>
    <t>1670742885</t>
  </si>
  <si>
    <t>44</t>
  </si>
  <si>
    <t>915611111</t>
  </si>
  <si>
    <t>Předznačení vodorovného liniového značení</t>
  </si>
  <si>
    <t>-1793370018</t>
  </si>
  <si>
    <t>45</t>
  </si>
  <si>
    <t>916241213</t>
  </si>
  <si>
    <t>Osazení obrubníku kamenného stojatého s boční opěrou do lože z betonu prostého</t>
  </si>
  <si>
    <t>-1063898292</t>
  </si>
  <si>
    <t>65,5+67,2</t>
  </si>
  <si>
    <t>46</t>
  </si>
  <si>
    <t>58380203</t>
  </si>
  <si>
    <t>krajník kamenný žulový silniční 180x200x300-800mm</t>
  </si>
  <si>
    <t>1881429265</t>
  </si>
  <si>
    <t>70,4155722326454*1,02 'Přepočtené koeficientem množství</t>
  </si>
  <si>
    <t>47</t>
  </si>
  <si>
    <t>58380374</t>
  </si>
  <si>
    <t>obrubník kamenný žulový přímý 120x250mm</t>
  </si>
  <si>
    <t>1316191602</t>
  </si>
  <si>
    <t>P</t>
  </si>
  <si>
    <t>Poznámka k položce:_x000D_
Hmotnost: 82 kg/bm</t>
  </si>
  <si>
    <t>67,2*1,02 'Přepočtené koeficientem množství</t>
  </si>
  <si>
    <t>997</t>
  </si>
  <si>
    <t>Přesun sutě</t>
  </si>
  <si>
    <t>48</t>
  </si>
  <si>
    <t>997013601</t>
  </si>
  <si>
    <t>Poplatek za uložení na skládce (skládkovné) stavebního odpadu betonového kód odpadu 17 01 01</t>
  </si>
  <si>
    <t>-945675145</t>
  </si>
  <si>
    <t>27,285+17,4+2,14</t>
  </si>
  <si>
    <t>49</t>
  </si>
  <si>
    <t>997013655</t>
  </si>
  <si>
    <t>-694368029</t>
  </si>
  <si>
    <t>22,738</t>
  </si>
  <si>
    <t>50</t>
  </si>
  <si>
    <t>997013847</t>
  </si>
  <si>
    <t>Poplatek za uložení na skládce (skládkovné) odpadu asfaltového s dehtem kód odpadu 17 03 01</t>
  </si>
  <si>
    <t>-1225665854</t>
  </si>
  <si>
    <t>51</t>
  </si>
  <si>
    <t>997221559</t>
  </si>
  <si>
    <t>Příplatek ZKD 1 km u vodorovné dopravy suti ze sypkých materiálů</t>
  </si>
  <si>
    <t>1833587598</t>
  </si>
  <si>
    <t>22,738*14</t>
  </si>
  <si>
    <t>52</t>
  </si>
  <si>
    <t>997221561</t>
  </si>
  <si>
    <t>Vodorovná doprava suti z kusových materiálů do 1 km</t>
  </si>
  <si>
    <t>728696083</t>
  </si>
  <si>
    <t>27,285+17,4+2,14+29,425</t>
  </si>
  <si>
    <t>53</t>
  </si>
  <si>
    <t>997221569</t>
  </si>
  <si>
    <t>Příplatek ZKD 1 km u vodorovné dopravy suti z kusových materiálů</t>
  </si>
  <si>
    <t>-505499393</t>
  </si>
  <si>
    <t>76,25*14</t>
  </si>
  <si>
    <t>54</t>
  </si>
  <si>
    <t>997221612</t>
  </si>
  <si>
    <t>Nakládání vybouraných hmot na dopravní prostředky pro vodorovnou dopravu</t>
  </si>
  <si>
    <t>-651484769</t>
  </si>
  <si>
    <t>27,285+22,738+29,425+17,4+2,14</t>
  </si>
  <si>
    <t>998</t>
  </si>
  <si>
    <t>Přesun hmot</t>
  </si>
  <si>
    <t>55</t>
  </si>
  <si>
    <t>998223011</t>
  </si>
  <si>
    <t>Přesun hmot pro pozemní komunikace s krytem dlážděným</t>
  </si>
  <si>
    <t>-1283624038</t>
  </si>
  <si>
    <t>VRN</t>
  </si>
  <si>
    <t>Vedlejší rozpočtové náklady</t>
  </si>
  <si>
    <t>VRN3</t>
  </si>
  <si>
    <t>Zařízení staveniště</t>
  </si>
  <si>
    <t>56</t>
  </si>
  <si>
    <t>030001000</t>
  </si>
  <si>
    <t>…kpl</t>
  </si>
  <si>
    <t>1024</t>
  </si>
  <si>
    <t>-1441611406</t>
  </si>
  <si>
    <t>VRN6</t>
  </si>
  <si>
    <t>Územní vlivy</t>
  </si>
  <si>
    <t>57</t>
  </si>
  <si>
    <t>060001000</t>
  </si>
  <si>
    <t>kpl</t>
  </si>
  <si>
    <t>1976236002</t>
  </si>
  <si>
    <t>2 - Veřejné osvětlení</t>
  </si>
  <si>
    <t xml:space="preserve"> </t>
  </si>
  <si>
    <t>Pol1</t>
  </si>
  <si>
    <t>HISTORICKÉ SVĚTLO KOMPLET</t>
  </si>
  <si>
    <t>KS</t>
  </si>
  <si>
    <t>Pol2</t>
  </si>
  <si>
    <t>MONTÁŽ ELEKTROVÝZBROJE STOŽÁRU OSVĚTLENÍ</t>
  </si>
  <si>
    <t>Pol3</t>
  </si>
  <si>
    <t>UKONČENÍ VODIČŮ V ROZVÁDĚČI DO PR.10 MM</t>
  </si>
  <si>
    <t>Pol4</t>
  </si>
  <si>
    <t>UKONČENÍ KABELŮ SMRŠŤOVACÍ PÁSKOU DO 4X10</t>
  </si>
  <si>
    <t>Pol5</t>
  </si>
  <si>
    <t>VODIČ FEZN PR. DO 10 MM V ZEMI POKLÁDKA</t>
  </si>
  <si>
    <t>Pol6</t>
  </si>
  <si>
    <t>VODIČ FEZN PR.8</t>
  </si>
  <si>
    <t>Pol7</t>
  </si>
  <si>
    <t>HROMOSVODOVÁ SVORKA DO 2 ŠROUBŮ</t>
  </si>
  <si>
    <t>Pol8</t>
  </si>
  <si>
    <t>HROMOSVODOVÁ SVORKA NAD 2 ŠROUBY</t>
  </si>
  <si>
    <t>Pol9</t>
  </si>
  <si>
    <t>SVODIČ PŘEPĚTÍ PRO LED</t>
  </si>
  <si>
    <t>Pol10</t>
  </si>
  <si>
    <t>SVODIČ BLESKOVÝCH PROUDŮ FLP-12,5 V/3</t>
  </si>
  <si>
    <t>Pol11</t>
  </si>
  <si>
    <t>OHEBNÁ PLASTOVÁ CHRÁNIČKA 50</t>
  </si>
  <si>
    <t>Pol12</t>
  </si>
  <si>
    <t>VÝSTRAŽNÁ FÓLIE Š 33 CM ČERVENÁ</t>
  </si>
  <si>
    <t>Pol13</t>
  </si>
  <si>
    <t>VYTÝČENÍ TRASY V ZASTAVĚNÉM TERÉNU</t>
  </si>
  <si>
    <t>Pol14</t>
  </si>
  <si>
    <t>VÝKOP JÁMY PRO STOŽÁR  VO ZEMINA TŘ. 3</t>
  </si>
  <si>
    <t>Pol15</t>
  </si>
  <si>
    <t>BETONOVÝ ZÁKLAD</t>
  </si>
  <si>
    <t>Pol16</t>
  </si>
  <si>
    <t>HLOUBENÍ KABELOVÉ RÝHY HL.60,Š.50CM, ZEM.TŘ.3</t>
  </si>
  <si>
    <t>Pol17</t>
  </si>
  <si>
    <t>ZÁHOZ RÝHY HL.60,Š.35CM,ZEM.TŘ.3</t>
  </si>
  <si>
    <t>Pol18</t>
  </si>
  <si>
    <t>ZŘÍZENÍ PÍSKOVÉHO LOŽE TL.10 CM NAD KABEL</t>
  </si>
  <si>
    <t>Pol19</t>
  </si>
  <si>
    <t>PROSTUP Z PLASTOVÉ TRUBKY PR. 50</t>
  </si>
  <si>
    <t>Pol20</t>
  </si>
  <si>
    <t>KABEL CYKY 4X10</t>
  </si>
  <si>
    <t>Pol21</t>
  </si>
  <si>
    <t>KABEL CYKY J 3X1,5</t>
  </si>
  <si>
    <t>Pol22</t>
  </si>
  <si>
    <t>MĚŘENÍ OSVĚTLENÍ</t>
  </si>
  <si>
    <t>Pol23</t>
  </si>
  <si>
    <t>PROTOKOL O MĚŘENÍ OSVĚTLENÍ</t>
  </si>
  <si>
    <t>Pol24</t>
  </si>
  <si>
    <t>REVIZE ELEKTRO</t>
  </si>
  <si>
    <t>Pol25</t>
  </si>
  <si>
    <t>MONTÁŽNÍ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</si>
</sst>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topLeftCell="A8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5" t="s">
        <v>14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2"/>
      <c r="AQ5" s="22"/>
      <c r="AR5" s="20"/>
      <c r="BE5" s="27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7" t="s">
        <v>17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2"/>
      <c r="AQ6" s="22"/>
      <c r="AR6" s="20"/>
      <c r="BE6" s="27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7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3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73"/>
      <c r="BS13" s="17" t="s">
        <v>6</v>
      </c>
    </row>
    <row r="14" spans="1:74" ht="12.75">
      <c r="B14" s="21"/>
      <c r="C14" s="22"/>
      <c r="D14" s="22"/>
      <c r="E14" s="278" t="s">
        <v>29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7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3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73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3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73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3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3"/>
    </row>
    <row r="23" spans="1:71" s="1" customFormat="1" ht="16.5" customHeight="1">
      <c r="B23" s="21"/>
      <c r="C23" s="22"/>
      <c r="D23" s="22"/>
      <c r="E23" s="280" t="s">
        <v>1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O23" s="22"/>
      <c r="AP23" s="22"/>
      <c r="AQ23" s="22"/>
      <c r="AR23" s="20"/>
      <c r="BE23" s="27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3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1">
        <f>ROUND(AG94,2)</f>
        <v>0</v>
      </c>
      <c r="AL26" s="282"/>
      <c r="AM26" s="282"/>
      <c r="AN26" s="282"/>
      <c r="AO26" s="282"/>
      <c r="AP26" s="36"/>
      <c r="AQ26" s="36"/>
      <c r="AR26" s="39"/>
      <c r="BE26" s="27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3" t="s">
        <v>37</v>
      </c>
      <c r="M28" s="283"/>
      <c r="N28" s="283"/>
      <c r="O28" s="283"/>
      <c r="P28" s="283"/>
      <c r="Q28" s="36"/>
      <c r="R28" s="36"/>
      <c r="S28" s="36"/>
      <c r="T28" s="36"/>
      <c r="U28" s="36"/>
      <c r="V28" s="36"/>
      <c r="W28" s="283" t="s">
        <v>38</v>
      </c>
      <c r="X28" s="283"/>
      <c r="Y28" s="283"/>
      <c r="Z28" s="283"/>
      <c r="AA28" s="283"/>
      <c r="AB28" s="283"/>
      <c r="AC28" s="283"/>
      <c r="AD28" s="283"/>
      <c r="AE28" s="283"/>
      <c r="AF28" s="36"/>
      <c r="AG28" s="36"/>
      <c r="AH28" s="36"/>
      <c r="AI28" s="36"/>
      <c r="AJ28" s="36"/>
      <c r="AK28" s="283" t="s">
        <v>39</v>
      </c>
      <c r="AL28" s="283"/>
      <c r="AM28" s="283"/>
      <c r="AN28" s="283"/>
      <c r="AO28" s="283"/>
      <c r="AP28" s="36"/>
      <c r="AQ28" s="36"/>
      <c r="AR28" s="39"/>
      <c r="BE28" s="273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86">
        <v>0.21</v>
      </c>
      <c r="M29" s="285"/>
      <c r="N29" s="285"/>
      <c r="O29" s="285"/>
      <c r="P29" s="285"/>
      <c r="Q29" s="41"/>
      <c r="R29" s="41"/>
      <c r="S29" s="41"/>
      <c r="T29" s="41"/>
      <c r="U29" s="41"/>
      <c r="V29" s="41"/>
      <c r="W29" s="284">
        <f>ROUND(AZ94, 2)</f>
        <v>0</v>
      </c>
      <c r="X29" s="285"/>
      <c r="Y29" s="285"/>
      <c r="Z29" s="285"/>
      <c r="AA29" s="285"/>
      <c r="AB29" s="285"/>
      <c r="AC29" s="285"/>
      <c r="AD29" s="285"/>
      <c r="AE29" s="285"/>
      <c r="AF29" s="41"/>
      <c r="AG29" s="41"/>
      <c r="AH29" s="41"/>
      <c r="AI29" s="41"/>
      <c r="AJ29" s="41"/>
      <c r="AK29" s="284">
        <f>ROUND(AV94, 2)</f>
        <v>0</v>
      </c>
      <c r="AL29" s="285"/>
      <c r="AM29" s="285"/>
      <c r="AN29" s="285"/>
      <c r="AO29" s="285"/>
      <c r="AP29" s="41"/>
      <c r="AQ29" s="41"/>
      <c r="AR29" s="42"/>
      <c r="BE29" s="274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86">
        <v>0.15</v>
      </c>
      <c r="M30" s="285"/>
      <c r="N30" s="285"/>
      <c r="O30" s="285"/>
      <c r="P30" s="285"/>
      <c r="Q30" s="41"/>
      <c r="R30" s="41"/>
      <c r="S30" s="41"/>
      <c r="T30" s="41"/>
      <c r="U30" s="41"/>
      <c r="V30" s="41"/>
      <c r="W30" s="284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41"/>
      <c r="AG30" s="41"/>
      <c r="AH30" s="41"/>
      <c r="AI30" s="41"/>
      <c r="AJ30" s="41"/>
      <c r="AK30" s="284">
        <f>ROUND(AW94, 2)</f>
        <v>0</v>
      </c>
      <c r="AL30" s="285"/>
      <c r="AM30" s="285"/>
      <c r="AN30" s="285"/>
      <c r="AO30" s="285"/>
      <c r="AP30" s="41"/>
      <c r="AQ30" s="41"/>
      <c r="AR30" s="42"/>
      <c r="BE30" s="274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86">
        <v>0.21</v>
      </c>
      <c r="M31" s="285"/>
      <c r="N31" s="285"/>
      <c r="O31" s="285"/>
      <c r="P31" s="285"/>
      <c r="Q31" s="41"/>
      <c r="R31" s="41"/>
      <c r="S31" s="41"/>
      <c r="T31" s="41"/>
      <c r="U31" s="41"/>
      <c r="V31" s="41"/>
      <c r="W31" s="284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41"/>
      <c r="AG31" s="41"/>
      <c r="AH31" s="41"/>
      <c r="AI31" s="41"/>
      <c r="AJ31" s="41"/>
      <c r="AK31" s="284">
        <v>0</v>
      </c>
      <c r="AL31" s="285"/>
      <c r="AM31" s="285"/>
      <c r="AN31" s="285"/>
      <c r="AO31" s="285"/>
      <c r="AP31" s="41"/>
      <c r="AQ31" s="41"/>
      <c r="AR31" s="42"/>
      <c r="BE31" s="274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86">
        <v>0.15</v>
      </c>
      <c r="M32" s="285"/>
      <c r="N32" s="285"/>
      <c r="O32" s="285"/>
      <c r="P32" s="285"/>
      <c r="Q32" s="41"/>
      <c r="R32" s="41"/>
      <c r="S32" s="41"/>
      <c r="T32" s="41"/>
      <c r="U32" s="41"/>
      <c r="V32" s="41"/>
      <c r="W32" s="284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41"/>
      <c r="AG32" s="41"/>
      <c r="AH32" s="41"/>
      <c r="AI32" s="41"/>
      <c r="AJ32" s="41"/>
      <c r="AK32" s="284">
        <v>0</v>
      </c>
      <c r="AL32" s="285"/>
      <c r="AM32" s="285"/>
      <c r="AN32" s="285"/>
      <c r="AO32" s="285"/>
      <c r="AP32" s="41"/>
      <c r="AQ32" s="41"/>
      <c r="AR32" s="42"/>
      <c r="BE32" s="274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86">
        <v>0</v>
      </c>
      <c r="M33" s="285"/>
      <c r="N33" s="285"/>
      <c r="O33" s="285"/>
      <c r="P33" s="285"/>
      <c r="Q33" s="41"/>
      <c r="R33" s="41"/>
      <c r="S33" s="41"/>
      <c r="T33" s="41"/>
      <c r="U33" s="41"/>
      <c r="V33" s="41"/>
      <c r="W33" s="284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41"/>
      <c r="AG33" s="41"/>
      <c r="AH33" s="41"/>
      <c r="AI33" s="41"/>
      <c r="AJ33" s="41"/>
      <c r="AK33" s="284">
        <v>0</v>
      </c>
      <c r="AL33" s="285"/>
      <c r="AM33" s="285"/>
      <c r="AN33" s="285"/>
      <c r="AO33" s="285"/>
      <c r="AP33" s="41"/>
      <c r="AQ33" s="41"/>
      <c r="AR33" s="42"/>
      <c r="BE33" s="274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3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87" t="s">
        <v>48</v>
      </c>
      <c r="Y35" s="288"/>
      <c r="Z35" s="288"/>
      <c r="AA35" s="288"/>
      <c r="AB35" s="288"/>
      <c r="AC35" s="45"/>
      <c r="AD35" s="45"/>
      <c r="AE35" s="45"/>
      <c r="AF35" s="45"/>
      <c r="AG35" s="45"/>
      <c r="AH35" s="45"/>
      <c r="AI35" s="45"/>
      <c r="AJ35" s="45"/>
      <c r="AK35" s="289">
        <f>SUM(AK26:AK33)</f>
        <v>0</v>
      </c>
      <c r="AL35" s="288"/>
      <c r="AM35" s="288"/>
      <c r="AN35" s="288"/>
      <c r="AO35" s="29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PKIPROJEKT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1" t="str">
        <f>K6</f>
        <v>Parkoviště ul.Janečská,Bělá pod Bezdězem</v>
      </c>
      <c r="M85" s="292"/>
      <c r="N85" s="292"/>
      <c r="O85" s="292"/>
      <c r="P85" s="292"/>
      <c r="Q85" s="292"/>
      <c r="R85" s="292"/>
      <c r="S85" s="292"/>
      <c r="T85" s="292"/>
      <c r="U85" s="292"/>
      <c r="V85" s="292"/>
      <c r="W85" s="292"/>
      <c r="X85" s="292"/>
      <c r="Y85" s="292"/>
      <c r="Z85" s="292"/>
      <c r="AA85" s="292"/>
      <c r="AB85" s="292"/>
      <c r="AC85" s="292"/>
      <c r="AD85" s="292"/>
      <c r="AE85" s="292"/>
      <c r="AF85" s="292"/>
      <c r="AG85" s="292"/>
      <c r="AH85" s="292"/>
      <c r="AI85" s="292"/>
      <c r="AJ85" s="292"/>
      <c r="AK85" s="292"/>
      <c r="AL85" s="292"/>
      <c r="AM85" s="292"/>
      <c r="AN85" s="292"/>
      <c r="AO85" s="292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Bělá pod Bezdězem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3" t="str">
        <f>IF(AN8= "","",AN8)</f>
        <v>6. 4. 2021</v>
      </c>
      <c r="AN87" s="29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Bělá pod Bezdězem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94" t="str">
        <f>IF(E17="","",E17)</f>
        <v>P.K.I.PROJEKT s.r.o.</v>
      </c>
      <c r="AN89" s="295"/>
      <c r="AO89" s="295"/>
      <c r="AP89" s="295"/>
      <c r="AQ89" s="36"/>
      <c r="AR89" s="39"/>
      <c r="AS89" s="296" t="s">
        <v>56</v>
      </c>
      <c r="AT89" s="29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94" t="str">
        <f>IF(E20="","",E20)</f>
        <v>D.Prombergerová</v>
      </c>
      <c r="AN90" s="295"/>
      <c r="AO90" s="295"/>
      <c r="AP90" s="295"/>
      <c r="AQ90" s="36"/>
      <c r="AR90" s="39"/>
      <c r="AS90" s="298"/>
      <c r="AT90" s="29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0"/>
      <c r="AT91" s="30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02" t="s">
        <v>57</v>
      </c>
      <c r="D92" s="303"/>
      <c r="E92" s="303"/>
      <c r="F92" s="303"/>
      <c r="G92" s="303"/>
      <c r="H92" s="73"/>
      <c r="I92" s="304" t="s">
        <v>58</v>
      </c>
      <c r="J92" s="303"/>
      <c r="K92" s="303"/>
      <c r="L92" s="303"/>
      <c r="M92" s="303"/>
      <c r="N92" s="303"/>
      <c r="O92" s="303"/>
      <c r="P92" s="303"/>
      <c r="Q92" s="303"/>
      <c r="R92" s="303"/>
      <c r="S92" s="303"/>
      <c r="T92" s="303"/>
      <c r="U92" s="303"/>
      <c r="V92" s="303"/>
      <c r="W92" s="303"/>
      <c r="X92" s="303"/>
      <c r="Y92" s="303"/>
      <c r="Z92" s="303"/>
      <c r="AA92" s="303"/>
      <c r="AB92" s="303"/>
      <c r="AC92" s="303"/>
      <c r="AD92" s="303"/>
      <c r="AE92" s="303"/>
      <c r="AF92" s="303"/>
      <c r="AG92" s="305" t="s">
        <v>59</v>
      </c>
      <c r="AH92" s="303"/>
      <c r="AI92" s="303"/>
      <c r="AJ92" s="303"/>
      <c r="AK92" s="303"/>
      <c r="AL92" s="303"/>
      <c r="AM92" s="303"/>
      <c r="AN92" s="304" t="s">
        <v>60</v>
      </c>
      <c r="AO92" s="303"/>
      <c r="AP92" s="306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10">
        <f>ROUND(SUM(AG95:AG96),2)</f>
        <v>0</v>
      </c>
      <c r="AH94" s="310"/>
      <c r="AI94" s="310"/>
      <c r="AJ94" s="310"/>
      <c r="AK94" s="310"/>
      <c r="AL94" s="310"/>
      <c r="AM94" s="310"/>
      <c r="AN94" s="311">
        <f>SUM(AG94,AT94)</f>
        <v>0</v>
      </c>
      <c r="AO94" s="311"/>
      <c r="AP94" s="311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24.75" customHeight="1">
      <c r="A95" s="93" t="s">
        <v>80</v>
      </c>
      <c r="B95" s="94"/>
      <c r="C95" s="95"/>
      <c r="D95" s="309" t="s">
        <v>81</v>
      </c>
      <c r="E95" s="309"/>
      <c r="F95" s="309"/>
      <c r="G95" s="309"/>
      <c r="H95" s="309"/>
      <c r="I95" s="96"/>
      <c r="J95" s="309" t="s">
        <v>17</v>
      </c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09"/>
      <c r="AG95" s="307">
        <f>'1 - Parkoviště ul.Janečsk...'!J30</f>
        <v>0</v>
      </c>
      <c r="AH95" s="308"/>
      <c r="AI95" s="308"/>
      <c r="AJ95" s="308"/>
      <c r="AK95" s="308"/>
      <c r="AL95" s="308"/>
      <c r="AM95" s="308"/>
      <c r="AN95" s="307">
        <f>SUM(AG95,AT95)</f>
        <v>0</v>
      </c>
      <c r="AO95" s="308"/>
      <c r="AP95" s="308"/>
      <c r="AQ95" s="97" t="s">
        <v>82</v>
      </c>
      <c r="AR95" s="98"/>
      <c r="AS95" s="99">
        <v>0</v>
      </c>
      <c r="AT95" s="100">
        <f>ROUND(SUM(AV95:AW95),2)</f>
        <v>0</v>
      </c>
      <c r="AU95" s="101">
        <f>'1 - Parkoviště ul.Janečsk...'!P125</f>
        <v>0</v>
      </c>
      <c r="AV95" s="100">
        <f>'1 - Parkoviště ul.Janečsk...'!J33</f>
        <v>0</v>
      </c>
      <c r="AW95" s="100">
        <f>'1 - Parkoviště ul.Janečsk...'!J34</f>
        <v>0</v>
      </c>
      <c r="AX95" s="100">
        <f>'1 - Parkoviště ul.Janečsk...'!J35</f>
        <v>0</v>
      </c>
      <c r="AY95" s="100">
        <f>'1 - Parkoviště ul.Janečsk...'!J36</f>
        <v>0</v>
      </c>
      <c r="AZ95" s="100">
        <f>'1 - Parkoviště ul.Janečsk...'!F33</f>
        <v>0</v>
      </c>
      <c r="BA95" s="100">
        <f>'1 - Parkoviště ul.Janečsk...'!F34</f>
        <v>0</v>
      </c>
      <c r="BB95" s="100">
        <f>'1 - Parkoviště ul.Janečsk...'!F35</f>
        <v>0</v>
      </c>
      <c r="BC95" s="100">
        <f>'1 - Parkoviště ul.Janečsk...'!F36</f>
        <v>0</v>
      </c>
      <c r="BD95" s="102">
        <f>'1 - Parkoviště ul.Janečsk...'!F37</f>
        <v>0</v>
      </c>
      <c r="BT95" s="103" t="s">
        <v>81</v>
      </c>
      <c r="BV95" s="103" t="s">
        <v>78</v>
      </c>
      <c r="BW95" s="103" t="s">
        <v>83</v>
      </c>
      <c r="BX95" s="103" t="s">
        <v>5</v>
      </c>
      <c r="CL95" s="103" t="s">
        <v>1</v>
      </c>
      <c r="CM95" s="103" t="s">
        <v>84</v>
      </c>
    </row>
    <row r="96" spans="1:91" s="7" customFormat="1" ht="16.5" customHeight="1">
      <c r="A96" s="93" t="s">
        <v>80</v>
      </c>
      <c r="B96" s="94"/>
      <c r="C96" s="95"/>
      <c r="D96" s="309" t="s">
        <v>84</v>
      </c>
      <c r="E96" s="309"/>
      <c r="F96" s="309"/>
      <c r="G96" s="309"/>
      <c r="H96" s="309"/>
      <c r="I96" s="96"/>
      <c r="J96" s="309" t="s">
        <v>85</v>
      </c>
      <c r="K96" s="309"/>
      <c r="L96" s="309"/>
      <c r="M96" s="309"/>
      <c r="N96" s="309"/>
      <c r="O96" s="309"/>
      <c r="P96" s="309"/>
      <c r="Q96" s="309"/>
      <c r="R96" s="309"/>
      <c r="S96" s="309"/>
      <c r="T96" s="309"/>
      <c r="U96" s="309"/>
      <c r="V96" s="309"/>
      <c r="W96" s="309"/>
      <c r="X96" s="309"/>
      <c r="Y96" s="309"/>
      <c r="Z96" s="309"/>
      <c r="AA96" s="309"/>
      <c r="AB96" s="309"/>
      <c r="AC96" s="309"/>
      <c r="AD96" s="309"/>
      <c r="AE96" s="309"/>
      <c r="AF96" s="309"/>
      <c r="AG96" s="307">
        <f>'2 - Veřejné osvětlení'!J30</f>
        <v>0</v>
      </c>
      <c r="AH96" s="308"/>
      <c r="AI96" s="308"/>
      <c r="AJ96" s="308"/>
      <c r="AK96" s="308"/>
      <c r="AL96" s="308"/>
      <c r="AM96" s="308"/>
      <c r="AN96" s="307">
        <f>SUM(AG96,AT96)</f>
        <v>0</v>
      </c>
      <c r="AO96" s="308"/>
      <c r="AP96" s="308"/>
      <c r="AQ96" s="97" t="s">
        <v>82</v>
      </c>
      <c r="AR96" s="98"/>
      <c r="AS96" s="104">
        <v>0</v>
      </c>
      <c r="AT96" s="105">
        <f>ROUND(SUM(AV96:AW96),2)</f>
        <v>0</v>
      </c>
      <c r="AU96" s="106">
        <f>'2 - Veřejné osvětlení'!P116</f>
        <v>0</v>
      </c>
      <c r="AV96" s="105">
        <f>'2 - Veřejné osvětlení'!J33</f>
        <v>0</v>
      </c>
      <c r="AW96" s="105">
        <f>'2 - Veřejné osvětlení'!J34</f>
        <v>0</v>
      </c>
      <c r="AX96" s="105">
        <f>'2 - Veřejné osvětlení'!J35</f>
        <v>0</v>
      </c>
      <c r="AY96" s="105">
        <f>'2 - Veřejné osvětlení'!J36</f>
        <v>0</v>
      </c>
      <c r="AZ96" s="105">
        <f>'2 - Veřejné osvětlení'!F33</f>
        <v>0</v>
      </c>
      <c r="BA96" s="105">
        <f>'2 - Veřejné osvětlení'!F34</f>
        <v>0</v>
      </c>
      <c r="BB96" s="105">
        <f>'2 - Veřejné osvětlení'!F35</f>
        <v>0</v>
      </c>
      <c r="BC96" s="105">
        <f>'2 - Veřejné osvětlení'!F36</f>
        <v>0</v>
      </c>
      <c r="BD96" s="107">
        <f>'2 - Veřejné osvětlení'!F37</f>
        <v>0</v>
      </c>
      <c r="BT96" s="103" t="s">
        <v>81</v>
      </c>
      <c r="BV96" s="103" t="s">
        <v>78</v>
      </c>
      <c r="BW96" s="103" t="s">
        <v>86</v>
      </c>
      <c r="BX96" s="103" t="s">
        <v>5</v>
      </c>
      <c r="CL96" s="103" t="s">
        <v>1</v>
      </c>
      <c r="CM96" s="103" t="s">
        <v>84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4I7JYOws13L0Ijdwx7IzeCBe8JFjWKIZ8F7KnmaQy/kgp1aUW7jagYWsLUkqg82NSCm5/O87wJLVIAsunsNnKQ==" saltValue="iHewAiB5OS67EKQ4BNDsEoPBDYv8lwmeOCDjY4yXrqOcdLqUHDf1XslhKXBHFeNpQ7H3YiCLaIeEPvAZkgTXp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Parkoviště ul.Janečsk...'!C2" display="/" xr:uid="{00000000-0004-0000-0000-000000000000}"/>
    <hyperlink ref="A96" location="'2 - Veřejné osvětlení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3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83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84</v>
      </c>
    </row>
    <row r="4" spans="1:46" s="1" customFormat="1" ht="24.95" customHeight="1">
      <c r="B4" s="20"/>
      <c r="D4" s="112" t="s">
        <v>87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3" t="str">
        <f>'Rekapitulace stavby'!K6</f>
        <v>Parkoviště ul.Janečská,Bělá pod Bezdězem</v>
      </c>
      <c r="F7" s="314"/>
      <c r="G7" s="314"/>
      <c r="H7" s="314"/>
      <c r="I7" s="108"/>
      <c r="L7" s="20"/>
    </row>
    <row r="8" spans="1:46" s="2" customFormat="1" ht="12" customHeight="1">
      <c r="A8" s="34"/>
      <c r="B8" s="39"/>
      <c r="C8" s="34"/>
      <c r="D8" s="114" t="s">
        <v>88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5" t="s">
        <v>89</v>
      </c>
      <c r="F9" s="316"/>
      <c r="G9" s="316"/>
      <c r="H9" s="316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6. 4. 2021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26</v>
      </c>
      <c r="F15" s="34"/>
      <c r="G15" s="34"/>
      <c r="H15" s="34"/>
      <c r="I15" s="117" t="s">
        <v>27</v>
      </c>
      <c r="J15" s="116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28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7" t="str">
        <f>'Rekapitulace stavby'!E14</f>
        <v>Vyplň údaj</v>
      </c>
      <c r="F18" s="318"/>
      <c r="G18" s="318"/>
      <c r="H18" s="318"/>
      <c r="I18" s="117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30</v>
      </c>
      <c r="E20" s="34"/>
      <c r="F20" s="34"/>
      <c r="G20" s="34"/>
      <c r="H20" s="34"/>
      <c r="I20" s="117" t="s">
        <v>25</v>
      </c>
      <c r="J20" s="116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">
        <v>31</v>
      </c>
      <c r="F21" s="34"/>
      <c r="G21" s="34"/>
      <c r="H21" s="34"/>
      <c r="I21" s="117" t="s">
        <v>27</v>
      </c>
      <c r="J21" s="116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33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34</v>
      </c>
      <c r="F24" s="34"/>
      <c r="G24" s="34"/>
      <c r="H24" s="34"/>
      <c r="I24" s="117" t="s">
        <v>27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9" t="s">
        <v>1</v>
      </c>
      <c r="F27" s="319"/>
      <c r="G27" s="319"/>
      <c r="H27" s="319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36</v>
      </c>
      <c r="E30" s="34"/>
      <c r="F30" s="34"/>
      <c r="G30" s="34"/>
      <c r="H30" s="34"/>
      <c r="I30" s="115"/>
      <c r="J30" s="126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38</v>
      </c>
      <c r="G32" s="34"/>
      <c r="H32" s="34"/>
      <c r="I32" s="128" t="s">
        <v>37</v>
      </c>
      <c r="J32" s="12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14" t="s">
        <v>41</v>
      </c>
      <c r="F33" s="130">
        <f>ROUND((SUM(BE125:BE237)),  2)</f>
        <v>0</v>
      </c>
      <c r="G33" s="34"/>
      <c r="H33" s="34"/>
      <c r="I33" s="131">
        <v>0.21</v>
      </c>
      <c r="J33" s="130">
        <f>ROUND(((SUM(BE125:BE237))*I33),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42</v>
      </c>
      <c r="F34" s="130">
        <f>ROUND((SUM(BF125:BF237)),  2)</f>
        <v>0</v>
      </c>
      <c r="G34" s="34"/>
      <c r="H34" s="34"/>
      <c r="I34" s="131">
        <v>0.15</v>
      </c>
      <c r="J34" s="130">
        <f>ROUND(((SUM(BF125:BF237))*I34),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43</v>
      </c>
      <c r="F35" s="130">
        <f>ROUND((SUM(BG125:BG237)),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44</v>
      </c>
      <c r="F36" s="130">
        <f>ROUND((SUM(BH125:BH237)),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45</v>
      </c>
      <c r="F37" s="130">
        <f>ROUND((SUM(BI125:BI237)),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49</v>
      </c>
      <c r="E50" s="141"/>
      <c r="F50" s="141"/>
      <c r="G50" s="140" t="s">
        <v>50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51</v>
      </c>
      <c r="E61" s="144"/>
      <c r="F61" s="145" t="s">
        <v>52</v>
      </c>
      <c r="G61" s="143" t="s">
        <v>51</v>
      </c>
      <c r="H61" s="144"/>
      <c r="I61" s="146"/>
      <c r="J61" s="147" t="s">
        <v>52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53</v>
      </c>
      <c r="E65" s="148"/>
      <c r="F65" s="148"/>
      <c r="G65" s="140" t="s">
        <v>54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51</v>
      </c>
      <c r="E76" s="144"/>
      <c r="F76" s="145" t="s">
        <v>52</v>
      </c>
      <c r="G76" s="143" t="s">
        <v>51</v>
      </c>
      <c r="H76" s="144"/>
      <c r="I76" s="146"/>
      <c r="J76" s="147" t="s">
        <v>52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90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0" t="str">
        <f>E7</f>
        <v>Parkoviště ul.Janečská,Bělá pod Bezdězem</v>
      </c>
      <c r="F85" s="321"/>
      <c r="G85" s="321"/>
      <c r="H85" s="321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1" t="str">
        <f>E9</f>
        <v>1 - Parkoviště ul.Janečská,Bělá pod Bezdězem</v>
      </c>
      <c r="F87" s="322"/>
      <c r="G87" s="322"/>
      <c r="H87" s="322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Bělá pod Bezdězem</v>
      </c>
      <c r="G89" s="36"/>
      <c r="H89" s="36"/>
      <c r="I89" s="117" t="s">
        <v>22</v>
      </c>
      <c r="J89" s="66" t="str">
        <f>IF(J12="","",J12)</f>
        <v>6. 4. 2021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Bělá pod Bezdězem</v>
      </c>
      <c r="G91" s="36"/>
      <c r="H91" s="36"/>
      <c r="I91" s="117" t="s">
        <v>30</v>
      </c>
      <c r="J91" s="32" t="str">
        <f>E21</f>
        <v>P.K.I.PROJEKT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7" t="s">
        <v>33</v>
      </c>
      <c r="J92" s="32" t="str">
        <f>E24</f>
        <v>D.Prombergerová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91</v>
      </c>
      <c r="D94" s="157"/>
      <c r="E94" s="157"/>
      <c r="F94" s="157"/>
      <c r="G94" s="157"/>
      <c r="H94" s="157"/>
      <c r="I94" s="158"/>
      <c r="J94" s="159" t="s">
        <v>92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93</v>
      </c>
      <c r="D96" s="36"/>
      <c r="E96" s="36"/>
      <c r="F96" s="36"/>
      <c r="G96" s="36"/>
      <c r="H96" s="36"/>
      <c r="I96" s="115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94</v>
      </c>
    </row>
    <row r="97" spans="1:31" s="9" customFormat="1" ht="24.95" customHeight="1">
      <c r="B97" s="161"/>
      <c r="C97" s="162"/>
      <c r="D97" s="163" t="s">
        <v>95</v>
      </c>
      <c r="E97" s="164"/>
      <c r="F97" s="164"/>
      <c r="G97" s="164"/>
      <c r="H97" s="164"/>
      <c r="I97" s="165"/>
      <c r="J97" s="166">
        <f>J126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96</v>
      </c>
      <c r="E98" s="171"/>
      <c r="F98" s="171"/>
      <c r="G98" s="171"/>
      <c r="H98" s="171"/>
      <c r="I98" s="172"/>
      <c r="J98" s="173">
        <f>J127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97</v>
      </c>
      <c r="E99" s="171"/>
      <c r="F99" s="171"/>
      <c r="G99" s="171"/>
      <c r="H99" s="171"/>
      <c r="I99" s="172"/>
      <c r="J99" s="173">
        <f>J164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98</v>
      </c>
      <c r="E100" s="171"/>
      <c r="F100" s="171"/>
      <c r="G100" s="171"/>
      <c r="H100" s="171"/>
      <c r="I100" s="172"/>
      <c r="J100" s="173">
        <f>J195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99</v>
      </c>
      <c r="E101" s="171"/>
      <c r="F101" s="171"/>
      <c r="G101" s="171"/>
      <c r="H101" s="171"/>
      <c r="I101" s="172"/>
      <c r="J101" s="173">
        <f>J217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100</v>
      </c>
      <c r="E102" s="171"/>
      <c r="F102" s="171"/>
      <c r="G102" s="171"/>
      <c r="H102" s="171"/>
      <c r="I102" s="172"/>
      <c r="J102" s="173">
        <f>J231</f>
        <v>0</v>
      </c>
      <c r="K102" s="169"/>
      <c r="L102" s="174"/>
    </row>
    <row r="103" spans="1:31" s="9" customFormat="1" ht="24.95" customHeight="1">
      <c r="B103" s="161"/>
      <c r="C103" s="162"/>
      <c r="D103" s="163" t="s">
        <v>101</v>
      </c>
      <c r="E103" s="164"/>
      <c r="F103" s="164"/>
      <c r="G103" s="164"/>
      <c r="H103" s="164"/>
      <c r="I103" s="165"/>
      <c r="J103" s="166">
        <f>J233</f>
        <v>0</v>
      </c>
      <c r="K103" s="162"/>
      <c r="L103" s="167"/>
    </row>
    <row r="104" spans="1:31" s="10" customFormat="1" ht="19.899999999999999" customHeight="1">
      <c r="B104" s="168"/>
      <c r="C104" s="169"/>
      <c r="D104" s="170" t="s">
        <v>102</v>
      </c>
      <c r="E104" s="171"/>
      <c r="F104" s="171"/>
      <c r="G104" s="171"/>
      <c r="H104" s="171"/>
      <c r="I104" s="172"/>
      <c r="J104" s="173">
        <f>J234</f>
        <v>0</v>
      </c>
      <c r="K104" s="169"/>
      <c r="L104" s="174"/>
    </row>
    <row r="105" spans="1:31" s="10" customFormat="1" ht="19.899999999999999" customHeight="1">
      <c r="B105" s="168"/>
      <c r="C105" s="169"/>
      <c r="D105" s="170" t="s">
        <v>103</v>
      </c>
      <c r="E105" s="171"/>
      <c r="F105" s="171"/>
      <c r="G105" s="171"/>
      <c r="H105" s="171"/>
      <c r="I105" s="172"/>
      <c r="J105" s="173">
        <f>J236</f>
        <v>0</v>
      </c>
      <c r="K105" s="169"/>
      <c r="L105" s="174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2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55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104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20" t="str">
        <f>E7</f>
        <v>Parkoviště ul.Janečská,Bělá pod Bezdězem</v>
      </c>
      <c r="F115" s="321"/>
      <c r="G115" s="321"/>
      <c r="H115" s="321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88</v>
      </c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91" t="str">
        <f>E9</f>
        <v>1 - Parkoviště ul.Janečská,Bělá pod Bezdězem</v>
      </c>
      <c r="F117" s="322"/>
      <c r="G117" s="322"/>
      <c r="H117" s="322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>Bělá pod Bezdězem</v>
      </c>
      <c r="G119" s="36"/>
      <c r="H119" s="36"/>
      <c r="I119" s="117" t="s">
        <v>22</v>
      </c>
      <c r="J119" s="66" t="str">
        <f>IF(J12="","",J12)</f>
        <v>6. 4. 2021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24</v>
      </c>
      <c r="D121" s="36"/>
      <c r="E121" s="36"/>
      <c r="F121" s="27" t="str">
        <f>E15</f>
        <v>Město Bělá pod Bezdězem</v>
      </c>
      <c r="G121" s="36"/>
      <c r="H121" s="36"/>
      <c r="I121" s="117" t="s">
        <v>30</v>
      </c>
      <c r="J121" s="32" t="str">
        <f>E21</f>
        <v>P.K.I.PROJEKT s.r.o.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28</v>
      </c>
      <c r="D122" s="36"/>
      <c r="E122" s="36"/>
      <c r="F122" s="27" t="str">
        <f>IF(E18="","",E18)</f>
        <v>Vyplň údaj</v>
      </c>
      <c r="G122" s="36"/>
      <c r="H122" s="36"/>
      <c r="I122" s="117" t="s">
        <v>33</v>
      </c>
      <c r="J122" s="32" t="str">
        <f>E24</f>
        <v>D.Prombergerová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75"/>
      <c r="B124" s="176"/>
      <c r="C124" s="177" t="s">
        <v>105</v>
      </c>
      <c r="D124" s="178" t="s">
        <v>61</v>
      </c>
      <c r="E124" s="178" t="s">
        <v>57</v>
      </c>
      <c r="F124" s="178" t="s">
        <v>58</v>
      </c>
      <c r="G124" s="178" t="s">
        <v>106</v>
      </c>
      <c r="H124" s="178" t="s">
        <v>107</v>
      </c>
      <c r="I124" s="179" t="s">
        <v>108</v>
      </c>
      <c r="J124" s="180" t="s">
        <v>92</v>
      </c>
      <c r="K124" s="181" t="s">
        <v>109</v>
      </c>
      <c r="L124" s="182"/>
      <c r="M124" s="75" t="s">
        <v>1</v>
      </c>
      <c r="N124" s="76" t="s">
        <v>40</v>
      </c>
      <c r="O124" s="76" t="s">
        <v>110</v>
      </c>
      <c r="P124" s="76" t="s">
        <v>111</v>
      </c>
      <c r="Q124" s="76" t="s">
        <v>112</v>
      </c>
      <c r="R124" s="76" t="s">
        <v>113</v>
      </c>
      <c r="S124" s="76" t="s">
        <v>114</v>
      </c>
      <c r="T124" s="77" t="s">
        <v>115</v>
      </c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</row>
    <row r="125" spans="1:65" s="2" customFormat="1" ht="22.9" customHeight="1">
      <c r="A125" s="34"/>
      <c r="B125" s="35"/>
      <c r="C125" s="82" t="s">
        <v>116</v>
      </c>
      <c r="D125" s="36"/>
      <c r="E125" s="36"/>
      <c r="F125" s="36"/>
      <c r="G125" s="36"/>
      <c r="H125" s="36"/>
      <c r="I125" s="115"/>
      <c r="J125" s="183">
        <f>BK125</f>
        <v>0</v>
      </c>
      <c r="K125" s="36"/>
      <c r="L125" s="39"/>
      <c r="M125" s="78"/>
      <c r="N125" s="184"/>
      <c r="O125" s="79"/>
      <c r="P125" s="185">
        <f>P126+P233</f>
        <v>0</v>
      </c>
      <c r="Q125" s="79"/>
      <c r="R125" s="185">
        <f>R126+R233</f>
        <v>172.35309799999996</v>
      </c>
      <c r="S125" s="79"/>
      <c r="T125" s="186">
        <f>T126+T233</f>
        <v>98.987499999999997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94</v>
      </c>
      <c r="BK125" s="187">
        <f>BK126+BK233</f>
        <v>0</v>
      </c>
    </row>
    <row r="126" spans="1:65" s="12" customFormat="1" ht="25.9" customHeight="1">
      <c r="B126" s="188"/>
      <c r="C126" s="189"/>
      <c r="D126" s="190" t="s">
        <v>75</v>
      </c>
      <c r="E126" s="191" t="s">
        <v>117</v>
      </c>
      <c r="F126" s="191" t="s">
        <v>118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P127+P164+P195+P217+P231</f>
        <v>0</v>
      </c>
      <c r="Q126" s="196"/>
      <c r="R126" s="197">
        <f>R127+R164+R195+R217+R231</f>
        <v>172.35309799999996</v>
      </c>
      <c r="S126" s="196"/>
      <c r="T126" s="198">
        <f>T127+T164+T195+T217+T231</f>
        <v>98.987499999999997</v>
      </c>
      <c r="AR126" s="199" t="s">
        <v>81</v>
      </c>
      <c r="AT126" s="200" t="s">
        <v>75</v>
      </c>
      <c r="AU126" s="200" t="s">
        <v>76</v>
      </c>
      <c r="AY126" s="199" t="s">
        <v>119</v>
      </c>
      <c r="BK126" s="201">
        <f>BK127+BK164+BK195+BK217+BK231</f>
        <v>0</v>
      </c>
    </row>
    <row r="127" spans="1:65" s="12" customFormat="1" ht="22.9" customHeight="1">
      <c r="B127" s="188"/>
      <c r="C127" s="189"/>
      <c r="D127" s="190" t="s">
        <v>75</v>
      </c>
      <c r="E127" s="202" t="s">
        <v>81</v>
      </c>
      <c r="F127" s="202" t="s">
        <v>120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SUM(P128:P163)</f>
        <v>0</v>
      </c>
      <c r="Q127" s="196"/>
      <c r="R127" s="197">
        <f>SUM(R128:R163)</f>
        <v>1.1690000000000001E-2</v>
      </c>
      <c r="S127" s="196"/>
      <c r="T127" s="198">
        <f>SUM(T128:T163)</f>
        <v>98.987499999999997</v>
      </c>
      <c r="AR127" s="199" t="s">
        <v>81</v>
      </c>
      <c r="AT127" s="200" t="s">
        <v>75</v>
      </c>
      <c r="AU127" s="200" t="s">
        <v>81</v>
      </c>
      <c r="AY127" s="199" t="s">
        <v>119</v>
      </c>
      <c r="BK127" s="201">
        <f>SUM(BK128:BK163)</f>
        <v>0</v>
      </c>
    </row>
    <row r="128" spans="1:65" s="2" customFormat="1" ht="16.5" customHeight="1">
      <c r="A128" s="34"/>
      <c r="B128" s="35"/>
      <c r="C128" s="204" t="s">
        <v>81</v>
      </c>
      <c r="D128" s="204" t="s">
        <v>121</v>
      </c>
      <c r="E128" s="205" t="s">
        <v>122</v>
      </c>
      <c r="F128" s="206" t="s">
        <v>123</v>
      </c>
      <c r="G128" s="207" t="s">
        <v>124</v>
      </c>
      <c r="H128" s="208">
        <v>107</v>
      </c>
      <c r="I128" s="209"/>
      <c r="J128" s="210">
        <f>ROUND(I128*H128,2)</f>
        <v>0</v>
      </c>
      <c r="K128" s="211"/>
      <c r="L128" s="39"/>
      <c r="M128" s="212" t="s">
        <v>1</v>
      </c>
      <c r="N128" s="213" t="s">
        <v>41</v>
      </c>
      <c r="O128" s="71"/>
      <c r="P128" s="214">
        <f>O128*H128</f>
        <v>0</v>
      </c>
      <c r="Q128" s="214">
        <v>0</v>
      </c>
      <c r="R128" s="214">
        <f>Q128*H128</f>
        <v>0</v>
      </c>
      <c r="S128" s="214">
        <v>0.255</v>
      </c>
      <c r="T128" s="215">
        <f>S128*H128</f>
        <v>27.285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125</v>
      </c>
      <c r="AT128" s="216" t="s">
        <v>121</v>
      </c>
      <c r="AU128" s="216" t="s">
        <v>84</v>
      </c>
      <c r="AY128" s="17" t="s">
        <v>119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81</v>
      </c>
      <c r="BK128" s="217">
        <f>ROUND(I128*H128,2)</f>
        <v>0</v>
      </c>
      <c r="BL128" s="17" t="s">
        <v>125</v>
      </c>
      <c r="BM128" s="216" t="s">
        <v>126</v>
      </c>
    </row>
    <row r="129" spans="1:65" s="2" customFormat="1" ht="16.5" customHeight="1">
      <c r="A129" s="34"/>
      <c r="B129" s="35"/>
      <c r="C129" s="204" t="s">
        <v>84</v>
      </c>
      <c r="D129" s="204" t="s">
        <v>121</v>
      </c>
      <c r="E129" s="205" t="s">
        <v>127</v>
      </c>
      <c r="F129" s="206" t="s">
        <v>128</v>
      </c>
      <c r="G129" s="207" t="s">
        <v>124</v>
      </c>
      <c r="H129" s="208">
        <v>133.75</v>
      </c>
      <c r="I129" s="209"/>
      <c r="J129" s="210">
        <f>ROUND(I129*H129,2)</f>
        <v>0</v>
      </c>
      <c r="K129" s="211"/>
      <c r="L129" s="39"/>
      <c r="M129" s="212" t="s">
        <v>1</v>
      </c>
      <c r="N129" s="213" t="s">
        <v>41</v>
      </c>
      <c r="O129" s="71"/>
      <c r="P129" s="214">
        <f>O129*H129</f>
        <v>0</v>
      </c>
      <c r="Q129" s="214">
        <v>0</v>
      </c>
      <c r="R129" s="214">
        <f>Q129*H129</f>
        <v>0</v>
      </c>
      <c r="S129" s="214">
        <v>0.17</v>
      </c>
      <c r="T129" s="215">
        <f>S129*H129</f>
        <v>22.737500000000001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125</v>
      </c>
      <c r="AT129" s="216" t="s">
        <v>121</v>
      </c>
      <c r="AU129" s="216" t="s">
        <v>84</v>
      </c>
      <c r="AY129" s="17" t="s">
        <v>119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81</v>
      </c>
      <c r="BK129" s="217">
        <f>ROUND(I129*H129,2)</f>
        <v>0</v>
      </c>
      <c r="BL129" s="17" t="s">
        <v>125</v>
      </c>
      <c r="BM129" s="216" t="s">
        <v>129</v>
      </c>
    </row>
    <row r="130" spans="1:65" s="2" customFormat="1" ht="16.5" customHeight="1">
      <c r="A130" s="34"/>
      <c r="B130" s="35"/>
      <c r="C130" s="204" t="s">
        <v>130</v>
      </c>
      <c r="D130" s="204" t="s">
        <v>121</v>
      </c>
      <c r="E130" s="205" t="s">
        <v>131</v>
      </c>
      <c r="F130" s="206" t="s">
        <v>132</v>
      </c>
      <c r="G130" s="207" t="s">
        <v>124</v>
      </c>
      <c r="H130" s="208">
        <v>133.75</v>
      </c>
      <c r="I130" s="209"/>
      <c r="J130" s="210">
        <f>ROUND(I130*H130,2)</f>
        <v>0</v>
      </c>
      <c r="K130" s="211"/>
      <c r="L130" s="39"/>
      <c r="M130" s="212" t="s">
        <v>1</v>
      </c>
      <c r="N130" s="213" t="s">
        <v>41</v>
      </c>
      <c r="O130" s="71"/>
      <c r="P130" s="214">
        <f>O130*H130</f>
        <v>0</v>
      </c>
      <c r="Q130" s="214">
        <v>0</v>
      </c>
      <c r="R130" s="214">
        <f>Q130*H130</f>
        <v>0</v>
      </c>
      <c r="S130" s="214">
        <v>0.22</v>
      </c>
      <c r="T130" s="215">
        <f>S130*H130</f>
        <v>29.425000000000001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125</v>
      </c>
      <c r="AT130" s="216" t="s">
        <v>121</v>
      </c>
      <c r="AU130" s="216" t="s">
        <v>84</v>
      </c>
      <c r="AY130" s="17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81</v>
      </c>
      <c r="BK130" s="217">
        <f>ROUND(I130*H130,2)</f>
        <v>0</v>
      </c>
      <c r="BL130" s="17" t="s">
        <v>125</v>
      </c>
      <c r="BM130" s="216" t="s">
        <v>133</v>
      </c>
    </row>
    <row r="131" spans="1:65" s="13" customFormat="1" ht="11.25">
      <c r="B131" s="218"/>
      <c r="C131" s="219"/>
      <c r="D131" s="220" t="s">
        <v>134</v>
      </c>
      <c r="E131" s="221" t="s">
        <v>1</v>
      </c>
      <c r="F131" s="222" t="s">
        <v>135</v>
      </c>
      <c r="G131" s="219"/>
      <c r="H131" s="223">
        <v>133.75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134</v>
      </c>
      <c r="AU131" s="229" t="s">
        <v>84</v>
      </c>
      <c r="AV131" s="13" t="s">
        <v>84</v>
      </c>
      <c r="AW131" s="13" t="s">
        <v>32</v>
      </c>
      <c r="AX131" s="13" t="s">
        <v>81</v>
      </c>
      <c r="AY131" s="229" t="s">
        <v>119</v>
      </c>
    </row>
    <row r="132" spans="1:65" s="2" customFormat="1" ht="16.5" customHeight="1">
      <c r="A132" s="34"/>
      <c r="B132" s="35"/>
      <c r="C132" s="204" t="s">
        <v>125</v>
      </c>
      <c r="D132" s="204" t="s">
        <v>121</v>
      </c>
      <c r="E132" s="205" t="s">
        <v>136</v>
      </c>
      <c r="F132" s="206" t="s">
        <v>137</v>
      </c>
      <c r="G132" s="207" t="s">
        <v>138</v>
      </c>
      <c r="H132" s="208">
        <v>60</v>
      </c>
      <c r="I132" s="209"/>
      <c r="J132" s="210">
        <f>ROUND(I132*H132,2)</f>
        <v>0</v>
      </c>
      <c r="K132" s="211"/>
      <c r="L132" s="39"/>
      <c r="M132" s="212" t="s">
        <v>1</v>
      </c>
      <c r="N132" s="213" t="s">
        <v>41</v>
      </c>
      <c r="O132" s="71"/>
      <c r="P132" s="214">
        <f>O132*H132</f>
        <v>0</v>
      </c>
      <c r="Q132" s="214">
        <v>0</v>
      </c>
      <c r="R132" s="214">
        <f>Q132*H132</f>
        <v>0</v>
      </c>
      <c r="S132" s="214">
        <v>0.28999999999999998</v>
      </c>
      <c r="T132" s="215">
        <f>S132*H132</f>
        <v>17.399999999999999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125</v>
      </c>
      <c r="AT132" s="216" t="s">
        <v>121</v>
      </c>
      <c r="AU132" s="216" t="s">
        <v>84</v>
      </c>
      <c r="AY132" s="17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81</v>
      </c>
      <c r="BK132" s="217">
        <f>ROUND(I132*H132,2)</f>
        <v>0</v>
      </c>
      <c r="BL132" s="17" t="s">
        <v>125</v>
      </c>
      <c r="BM132" s="216" t="s">
        <v>139</v>
      </c>
    </row>
    <row r="133" spans="1:65" s="2" customFormat="1" ht="16.5" customHeight="1">
      <c r="A133" s="34"/>
      <c r="B133" s="35"/>
      <c r="C133" s="204" t="s">
        <v>140</v>
      </c>
      <c r="D133" s="204" t="s">
        <v>121</v>
      </c>
      <c r="E133" s="205" t="s">
        <v>141</v>
      </c>
      <c r="F133" s="206" t="s">
        <v>142</v>
      </c>
      <c r="G133" s="207" t="s">
        <v>138</v>
      </c>
      <c r="H133" s="208">
        <v>53.5</v>
      </c>
      <c r="I133" s="209"/>
      <c r="J133" s="210">
        <f>ROUND(I133*H133,2)</f>
        <v>0</v>
      </c>
      <c r="K133" s="211"/>
      <c r="L133" s="39"/>
      <c r="M133" s="212" t="s">
        <v>1</v>
      </c>
      <c r="N133" s="213" t="s">
        <v>41</v>
      </c>
      <c r="O133" s="71"/>
      <c r="P133" s="214">
        <f>O133*H133</f>
        <v>0</v>
      </c>
      <c r="Q133" s="214">
        <v>0</v>
      </c>
      <c r="R133" s="214">
        <f>Q133*H133</f>
        <v>0</v>
      </c>
      <c r="S133" s="214">
        <v>0.04</v>
      </c>
      <c r="T133" s="215">
        <f>S133*H133</f>
        <v>2.14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6" t="s">
        <v>125</v>
      </c>
      <c r="AT133" s="216" t="s">
        <v>121</v>
      </c>
      <c r="AU133" s="216" t="s">
        <v>84</v>
      </c>
      <c r="AY133" s="17" t="s">
        <v>119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81</v>
      </c>
      <c r="BK133" s="217">
        <f>ROUND(I133*H133,2)</f>
        <v>0</v>
      </c>
      <c r="BL133" s="17" t="s">
        <v>125</v>
      </c>
      <c r="BM133" s="216" t="s">
        <v>143</v>
      </c>
    </row>
    <row r="134" spans="1:65" s="2" customFormat="1" ht="16.5" customHeight="1">
      <c r="A134" s="34"/>
      <c r="B134" s="35"/>
      <c r="C134" s="204" t="s">
        <v>144</v>
      </c>
      <c r="D134" s="204" t="s">
        <v>121</v>
      </c>
      <c r="E134" s="205" t="s">
        <v>145</v>
      </c>
      <c r="F134" s="206" t="s">
        <v>146</v>
      </c>
      <c r="G134" s="207" t="s">
        <v>138</v>
      </c>
      <c r="H134" s="208">
        <v>66</v>
      </c>
      <c r="I134" s="209"/>
      <c r="J134" s="210">
        <f>ROUND(I134*H134,2)</f>
        <v>0</v>
      </c>
      <c r="K134" s="211"/>
      <c r="L134" s="39"/>
      <c r="M134" s="212" t="s">
        <v>1</v>
      </c>
      <c r="N134" s="213" t="s">
        <v>41</v>
      </c>
      <c r="O134" s="71"/>
      <c r="P134" s="214">
        <f>O134*H134</f>
        <v>0</v>
      </c>
      <c r="Q134" s="214">
        <v>1.3999999999999999E-4</v>
      </c>
      <c r="R134" s="214">
        <f>Q134*H134</f>
        <v>9.2399999999999999E-3</v>
      </c>
      <c r="S134" s="214">
        <v>0</v>
      </c>
      <c r="T134" s="21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125</v>
      </c>
      <c r="AT134" s="216" t="s">
        <v>121</v>
      </c>
      <c r="AU134" s="216" t="s">
        <v>84</v>
      </c>
      <c r="AY134" s="17" t="s">
        <v>119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81</v>
      </c>
      <c r="BK134" s="217">
        <f>ROUND(I134*H134,2)</f>
        <v>0</v>
      </c>
      <c r="BL134" s="17" t="s">
        <v>125</v>
      </c>
      <c r="BM134" s="216" t="s">
        <v>147</v>
      </c>
    </row>
    <row r="135" spans="1:65" s="2" customFormat="1" ht="16.5" customHeight="1">
      <c r="A135" s="34"/>
      <c r="B135" s="35"/>
      <c r="C135" s="204" t="s">
        <v>148</v>
      </c>
      <c r="D135" s="204" t="s">
        <v>121</v>
      </c>
      <c r="E135" s="205" t="s">
        <v>149</v>
      </c>
      <c r="F135" s="206" t="s">
        <v>150</v>
      </c>
      <c r="G135" s="207" t="s">
        <v>138</v>
      </c>
      <c r="H135" s="208">
        <v>66</v>
      </c>
      <c r="I135" s="209"/>
      <c r="J135" s="210">
        <f>ROUND(I135*H135,2)</f>
        <v>0</v>
      </c>
      <c r="K135" s="211"/>
      <c r="L135" s="39"/>
      <c r="M135" s="212" t="s">
        <v>1</v>
      </c>
      <c r="N135" s="213" t="s">
        <v>41</v>
      </c>
      <c r="O135" s="71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6" t="s">
        <v>125</v>
      </c>
      <c r="AT135" s="216" t="s">
        <v>121</v>
      </c>
      <c r="AU135" s="216" t="s">
        <v>84</v>
      </c>
      <c r="AY135" s="17" t="s">
        <v>119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81</v>
      </c>
      <c r="BK135" s="217">
        <f>ROUND(I135*H135,2)</f>
        <v>0</v>
      </c>
      <c r="BL135" s="17" t="s">
        <v>125</v>
      </c>
      <c r="BM135" s="216" t="s">
        <v>151</v>
      </c>
    </row>
    <row r="136" spans="1:65" s="2" customFormat="1" ht="16.5" customHeight="1">
      <c r="A136" s="34"/>
      <c r="B136" s="35"/>
      <c r="C136" s="204" t="s">
        <v>152</v>
      </c>
      <c r="D136" s="204" t="s">
        <v>121</v>
      </c>
      <c r="E136" s="205" t="s">
        <v>153</v>
      </c>
      <c r="F136" s="206" t="s">
        <v>154</v>
      </c>
      <c r="G136" s="207" t="s">
        <v>124</v>
      </c>
      <c r="H136" s="208">
        <v>270</v>
      </c>
      <c r="I136" s="209"/>
      <c r="J136" s="210">
        <f>ROUND(I136*H136,2)</f>
        <v>0</v>
      </c>
      <c r="K136" s="211"/>
      <c r="L136" s="39"/>
      <c r="M136" s="212" t="s">
        <v>1</v>
      </c>
      <c r="N136" s="213" t="s">
        <v>41</v>
      </c>
      <c r="O136" s="71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125</v>
      </c>
      <c r="AT136" s="216" t="s">
        <v>121</v>
      </c>
      <c r="AU136" s="216" t="s">
        <v>84</v>
      </c>
      <c r="AY136" s="17" t="s">
        <v>119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81</v>
      </c>
      <c r="BK136" s="217">
        <f>ROUND(I136*H136,2)</f>
        <v>0</v>
      </c>
      <c r="BL136" s="17" t="s">
        <v>125</v>
      </c>
      <c r="BM136" s="216" t="s">
        <v>155</v>
      </c>
    </row>
    <row r="137" spans="1:65" s="13" customFormat="1" ht="11.25">
      <c r="B137" s="218"/>
      <c r="C137" s="219"/>
      <c r="D137" s="220" t="s">
        <v>134</v>
      </c>
      <c r="E137" s="221" t="s">
        <v>1</v>
      </c>
      <c r="F137" s="222" t="s">
        <v>156</v>
      </c>
      <c r="G137" s="219"/>
      <c r="H137" s="223">
        <v>270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134</v>
      </c>
      <c r="AU137" s="229" t="s">
        <v>84</v>
      </c>
      <c r="AV137" s="13" t="s">
        <v>84</v>
      </c>
      <c r="AW137" s="13" t="s">
        <v>32</v>
      </c>
      <c r="AX137" s="13" t="s">
        <v>81</v>
      </c>
      <c r="AY137" s="229" t="s">
        <v>119</v>
      </c>
    </row>
    <row r="138" spans="1:65" s="2" customFormat="1" ht="16.5" customHeight="1">
      <c r="A138" s="34"/>
      <c r="B138" s="35"/>
      <c r="C138" s="204" t="s">
        <v>157</v>
      </c>
      <c r="D138" s="204" t="s">
        <v>121</v>
      </c>
      <c r="E138" s="205" t="s">
        <v>158</v>
      </c>
      <c r="F138" s="206" t="s">
        <v>159</v>
      </c>
      <c r="G138" s="207" t="s">
        <v>160</v>
      </c>
      <c r="H138" s="208">
        <v>73.66</v>
      </c>
      <c r="I138" s="209"/>
      <c r="J138" s="210">
        <f>ROUND(I138*H138,2)</f>
        <v>0</v>
      </c>
      <c r="K138" s="211"/>
      <c r="L138" s="39"/>
      <c r="M138" s="212" t="s">
        <v>1</v>
      </c>
      <c r="N138" s="213" t="s">
        <v>41</v>
      </c>
      <c r="O138" s="71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125</v>
      </c>
      <c r="AT138" s="216" t="s">
        <v>121</v>
      </c>
      <c r="AU138" s="216" t="s">
        <v>84</v>
      </c>
      <c r="AY138" s="17" t="s">
        <v>119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81</v>
      </c>
      <c r="BK138" s="217">
        <f>ROUND(I138*H138,2)</f>
        <v>0</v>
      </c>
      <c r="BL138" s="17" t="s">
        <v>125</v>
      </c>
      <c r="BM138" s="216" t="s">
        <v>161</v>
      </c>
    </row>
    <row r="139" spans="1:65" s="13" customFormat="1" ht="11.25">
      <c r="B139" s="218"/>
      <c r="C139" s="219"/>
      <c r="D139" s="220" t="s">
        <v>134</v>
      </c>
      <c r="E139" s="221" t="s">
        <v>1</v>
      </c>
      <c r="F139" s="222" t="s">
        <v>162</v>
      </c>
      <c r="G139" s="219"/>
      <c r="H139" s="223">
        <v>53.5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134</v>
      </c>
      <c r="AU139" s="229" t="s">
        <v>84</v>
      </c>
      <c r="AV139" s="13" t="s">
        <v>84</v>
      </c>
      <c r="AW139" s="13" t="s">
        <v>32</v>
      </c>
      <c r="AX139" s="13" t="s">
        <v>76</v>
      </c>
      <c r="AY139" s="229" t="s">
        <v>119</v>
      </c>
    </row>
    <row r="140" spans="1:65" s="13" customFormat="1" ht="11.25">
      <c r="B140" s="218"/>
      <c r="C140" s="219"/>
      <c r="D140" s="220" t="s">
        <v>134</v>
      </c>
      <c r="E140" s="221" t="s">
        <v>1</v>
      </c>
      <c r="F140" s="222" t="s">
        <v>163</v>
      </c>
      <c r="G140" s="219"/>
      <c r="H140" s="223">
        <v>20.16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134</v>
      </c>
      <c r="AU140" s="229" t="s">
        <v>84</v>
      </c>
      <c r="AV140" s="13" t="s">
        <v>84</v>
      </c>
      <c r="AW140" s="13" t="s">
        <v>32</v>
      </c>
      <c r="AX140" s="13" t="s">
        <v>76</v>
      </c>
      <c r="AY140" s="229" t="s">
        <v>119</v>
      </c>
    </row>
    <row r="141" spans="1:65" s="14" customFormat="1" ht="11.25">
      <c r="B141" s="230"/>
      <c r="C141" s="231"/>
      <c r="D141" s="220" t="s">
        <v>134</v>
      </c>
      <c r="E141" s="232" t="s">
        <v>1</v>
      </c>
      <c r="F141" s="233" t="s">
        <v>164</v>
      </c>
      <c r="G141" s="231"/>
      <c r="H141" s="234">
        <v>73.66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134</v>
      </c>
      <c r="AU141" s="240" t="s">
        <v>84</v>
      </c>
      <c r="AV141" s="14" t="s">
        <v>125</v>
      </c>
      <c r="AW141" s="14" t="s">
        <v>32</v>
      </c>
      <c r="AX141" s="14" t="s">
        <v>81</v>
      </c>
      <c r="AY141" s="240" t="s">
        <v>119</v>
      </c>
    </row>
    <row r="142" spans="1:65" s="2" customFormat="1" ht="16.5" customHeight="1">
      <c r="A142" s="34"/>
      <c r="B142" s="35"/>
      <c r="C142" s="204" t="s">
        <v>165</v>
      </c>
      <c r="D142" s="204" t="s">
        <v>121</v>
      </c>
      <c r="E142" s="205" t="s">
        <v>166</v>
      </c>
      <c r="F142" s="206" t="s">
        <v>167</v>
      </c>
      <c r="G142" s="207" t="s">
        <v>160</v>
      </c>
      <c r="H142" s="208">
        <v>47.46</v>
      </c>
      <c r="I142" s="209"/>
      <c r="J142" s="210">
        <f>ROUND(I142*H142,2)</f>
        <v>0</v>
      </c>
      <c r="K142" s="211"/>
      <c r="L142" s="39"/>
      <c r="M142" s="212" t="s">
        <v>1</v>
      </c>
      <c r="N142" s="213" t="s">
        <v>41</v>
      </c>
      <c r="O142" s="71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125</v>
      </c>
      <c r="AT142" s="216" t="s">
        <v>121</v>
      </c>
      <c r="AU142" s="216" t="s">
        <v>84</v>
      </c>
      <c r="AY142" s="17" t="s">
        <v>119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81</v>
      </c>
      <c r="BK142" s="217">
        <f>ROUND(I142*H142,2)</f>
        <v>0</v>
      </c>
      <c r="BL142" s="17" t="s">
        <v>125</v>
      </c>
      <c r="BM142" s="216" t="s">
        <v>168</v>
      </c>
    </row>
    <row r="143" spans="1:65" s="13" customFormat="1" ht="11.25">
      <c r="B143" s="218"/>
      <c r="C143" s="219"/>
      <c r="D143" s="220" t="s">
        <v>134</v>
      </c>
      <c r="E143" s="221" t="s">
        <v>1</v>
      </c>
      <c r="F143" s="222" t="s">
        <v>169</v>
      </c>
      <c r="G143" s="219"/>
      <c r="H143" s="223">
        <v>47.46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134</v>
      </c>
      <c r="AU143" s="229" t="s">
        <v>84</v>
      </c>
      <c r="AV143" s="13" t="s">
        <v>84</v>
      </c>
      <c r="AW143" s="13" t="s">
        <v>32</v>
      </c>
      <c r="AX143" s="13" t="s">
        <v>81</v>
      </c>
      <c r="AY143" s="229" t="s">
        <v>119</v>
      </c>
    </row>
    <row r="144" spans="1:65" s="2" customFormat="1" ht="21.75" customHeight="1">
      <c r="A144" s="34"/>
      <c r="B144" s="35"/>
      <c r="C144" s="204" t="s">
        <v>170</v>
      </c>
      <c r="D144" s="204" t="s">
        <v>121</v>
      </c>
      <c r="E144" s="205" t="s">
        <v>171</v>
      </c>
      <c r="F144" s="206" t="s">
        <v>172</v>
      </c>
      <c r="G144" s="207" t="s">
        <v>160</v>
      </c>
      <c r="H144" s="208">
        <v>237.3</v>
      </c>
      <c r="I144" s="209"/>
      <c r="J144" s="210">
        <f>ROUND(I144*H144,2)</f>
        <v>0</v>
      </c>
      <c r="K144" s="211"/>
      <c r="L144" s="39"/>
      <c r="M144" s="212" t="s">
        <v>1</v>
      </c>
      <c r="N144" s="213" t="s">
        <v>41</v>
      </c>
      <c r="O144" s="71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125</v>
      </c>
      <c r="AT144" s="216" t="s">
        <v>121</v>
      </c>
      <c r="AU144" s="216" t="s">
        <v>84</v>
      </c>
      <c r="AY144" s="17" t="s">
        <v>119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81</v>
      </c>
      <c r="BK144" s="217">
        <f>ROUND(I144*H144,2)</f>
        <v>0</v>
      </c>
      <c r="BL144" s="17" t="s">
        <v>125</v>
      </c>
      <c r="BM144" s="216" t="s">
        <v>173</v>
      </c>
    </row>
    <row r="145" spans="1:65" s="13" customFormat="1" ht="11.25">
      <c r="B145" s="218"/>
      <c r="C145" s="219"/>
      <c r="D145" s="220" t="s">
        <v>134</v>
      </c>
      <c r="E145" s="221" t="s">
        <v>1</v>
      </c>
      <c r="F145" s="222" t="s">
        <v>174</v>
      </c>
      <c r="G145" s="219"/>
      <c r="H145" s="223">
        <v>237.3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134</v>
      </c>
      <c r="AU145" s="229" t="s">
        <v>84</v>
      </c>
      <c r="AV145" s="13" t="s">
        <v>84</v>
      </c>
      <c r="AW145" s="13" t="s">
        <v>32</v>
      </c>
      <c r="AX145" s="13" t="s">
        <v>81</v>
      </c>
      <c r="AY145" s="229" t="s">
        <v>119</v>
      </c>
    </row>
    <row r="146" spans="1:65" s="2" customFormat="1" ht="16.5" customHeight="1">
      <c r="A146" s="34"/>
      <c r="B146" s="35"/>
      <c r="C146" s="204" t="s">
        <v>175</v>
      </c>
      <c r="D146" s="204" t="s">
        <v>121</v>
      </c>
      <c r="E146" s="205" t="s">
        <v>176</v>
      </c>
      <c r="F146" s="206" t="s">
        <v>177</v>
      </c>
      <c r="G146" s="207" t="s">
        <v>160</v>
      </c>
      <c r="H146" s="208">
        <v>10.5</v>
      </c>
      <c r="I146" s="209"/>
      <c r="J146" s="210">
        <f>ROUND(I146*H146,2)</f>
        <v>0</v>
      </c>
      <c r="K146" s="211"/>
      <c r="L146" s="39"/>
      <c r="M146" s="212" t="s">
        <v>1</v>
      </c>
      <c r="N146" s="213" t="s">
        <v>41</v>
      </c>
      <c r="O146" s="71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125</v>
      </c>
      <c r="AT146" s="216" t="s">
        <v>121</v>
      </c>
      <c r="AU146" s="216" t="s">
        <v>84</v>
      </c>
      <c r="AY146" s="17" t="s">
        <v>119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81</v>
      </c>
      <c r="BK146" s="217">
        <f>ROUND(I146*H146,2)</f>
        <v>0</v>
      </c>
      <c r="BL146" s="17" t="s">
        <v>125</v>
      </c>
      <c r="BM146" s="216" t="s">
        <v>178</v>
      </c>
    </row>
    <row r="147" spans="1:65" s="15" customFormat="1" ht="11.25">
      <c r="B147" s="241"/>
      <c r="C147" s="242"/>
      <c r="D147" s="220" t="s">
        <v>134</v>
      </c>
      <c r="E147" s="243" t="s">
        <v>1</v>
      </c>
      <c r="F147" s="244" t="s">
        <v>179</v>
      </c>
      <c r="G147" s="242"/>
      <c r="H147" s="243" t="s">
        <v>1</v>
      </c>
      <c r="I147" s="245"/>
      <c r="J147" s="242"/>
      <c r="K147" s="242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134</v>
      </c>
      <c r="AU147" s="250" t="s">
        <v>84</v>
      </c>
      <c r="AV147" s="15" t="s">
        <v>81</v>
      </c>
      <c r="AW147" s="15" t="s">
        <v>32</v>
      </c>
      <c r="AX147" s="15" t="s">
        <v>76</v>
      </c>
      <c r="AY147" s="250" t="s">
        <v>119</v>
      </c>
    </row>
    <row r="148" spans="1:65" s="13" customFormat="1" ht="11.25">
      <c r="B148" s="218"/>
      <c r="C148" s="219"/>
      <c r="D148" s="220" t="s">
        <v>134</v>
      </c>
      <c r="E148" s="221" t="s">
        <v>1</v>
      </c>
      <c r="F148" s="222" t="s">
        <v>180</v>
      </c>
      <c r="G148" s="219"/>
      <c r="H148" s="223">
        <v>10.5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134</v>
      </c>
      <c r="AU148" s="229" t="s">
        <v>84</v>
      </c>
      <c r="AV148" s="13" t="s">
        <v>84</v>
      </c>
      <c r="AW148" s="13" t="s">
        <v>32</v>
      </c>
      <c r="AX148" s="13" t="s">
        <v>76</v>
      </c>
      <c r="AY148" s="229" t="s">
        <v>119</v>
      </c>
    </row>
    <row r="149" spans="1:65" s="14" customFormat="1" ht="11.25">
      <c r="B149" s="230"/>
      <c r="C149" s="231"/>
      <c r="D149" s="220" t="s">
        <v>134</v>
      </c>
      <c r="E149" s="232" t="s">
        <v>1</v>
      </c>
      <c r="F149" s="233" t="s">
        <v>164</v>
      </c>
      <c r="G149" s="231"/>
      <c r="H149" s="234">
        <v>10.5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134</v>
      </c>
      <c r="AU149" s="240" t="s">
        <v>84</v>
      </c>
      <c r="AV149" s="14" t="s">
        <v>125</v>
      </c>
      <c r="AW149" s="14" t="s">
        <v>32</v>
      </c>
      <c r="AX149" s="14" t="s">
        <v>81</v>
      </c>
      <c r="AY149" s="240" t="s">
        <v>119</v>
      </c>
    </row>
    <row r="150" spans="1:65" s="2" customFormat="1" ht="16.5" customHeight="1">
      <c r="A150" s="34"/>
      <c r="B150" s="35"/>
      <c r="C150" s="204" t="s">
        <v>181</v>
      </c>
      <c r="D150" s="204" t="s">
        <v>121</v>
      </c>
      <c r="E150" s="205" t="s">
        <v>182</v>
      </c>
      <c r="F150" s="206" t="s">
        <v>183</v>
      </c>
      <c r="G150" s="207" t="s">
        <v>184</v>
      </c>
      <c r="H150" s="208">
        <v>80.682000000000002</v>
      </c>
      <c r="I150" s="209"/>
      <c r="J150" s="210">
        <f>ROUND(I150*H150,2)</f>
        <v>0</v>
      </c>
      <c r="K150" s="211"/>
      <c r="L150" s="39"/>
      <c r="M150" s="212" t="s">
        <v>1</v>
      </c>
      <c r="N150" s="213" t="s">
        <v>41</v>
      </c>
      <c r="O150" s="71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125</v>
      </c>
      <c r="AT150" s="216" t="s">
        <v>121</v>
      </c>
      <c r="AU150" s="216" t="s">
        <v>84</v>
      </c>
      <c r="AY150" s="17" t="s">
        <v>119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81</v>
      </c>
      <c r="BK150" s="217">
        <f>ROUND(I150*H150,2)</f>
        <v>0</v>
      </c>
      <c r="BL150" s="17" t="s">
        <v>125</v>
      </c>
      <c r="BM150" s="216" t="s">
        <v>185</v>
      </c>
    </row>
    <row r="151" spans="1:65" s="13" customFormat="1" ht="11.25">
      <c r="B151" s="218"/>
      <c r="C151" s="219"/>
      <c r="D151" s="220" t="s">
        <v>134</v>
      </c>
      <c r="E151" s="221" t="s">
        <v>1</v>
      </c>
      <c r="F151" s="222" t="s">
        <v>186</v>
      </c>
      <c r="G151" s="219"/>
      <c r="H151" s="223">
        <v>80.682000000000002</v>
      </c>
      <c r="I151" s="224"/>
      <c r="J151" s="219"/>
      <c r="K151" s="219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134</v>
      </c>
      <c r="AU151" s="229" t="s">
        <v>84</v>
      </c>
      <c r="AV151" s="13" t="s">
        <v>84</v>
      </c>
      <c r="AW151" s="13" t="s">
        <v>32</v>
      </c>
      <c r="AX151" s="13" t="s">
        <v>81</v>
      </c>
      <c r="AY151" s="229" t="s">
        <v>119</v>
      </c>
    </row>
    <row r="152" spans="1:65" s="2" customFormat="1" ht="16.5" customHeight="1">
      <c r="A152" s="34"/>
      <c r="B152" s="35"/>
      <c r="C152" s="204" t="s">
        <v>187</v>
      </c>
      <c r="D152" s="204" t="s">
        <v>121</v>
      </c>
      <c r="E152" s="205" t="s">
        <v>188</v>
      </c>
      <c r="F152" s="206" t="s">
        <v>189</v>
      </c>
      <c r="G152" s="207" t="s">
        <v>160</v>
      </c>
      <c r="H152" s="208">
        <v>26.2</v>
      </c>
      <c r="I152" s="209"/>
      <c r="J152" s="210">
        <f>ROUND(I152*H152,2)</f>
        <v>0</v>
      </c>
      <c r="K152" s="211"/>
      <c r="L152" s="39"/>
      <c r="M152" s="212" t="s">
        <v>1</v>
      </c>
      <c r="N152" s="213" t="s">
        <v>41</v>
      </c>
      <c r="O152" s="71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125</v>
      </c>
      <c r="AT152" s="216" t="s">
        <v>121</v>
      </c>
      <c r="AU152" s="216" t="s">
        <v>84</v>
      </c>
      <c r="AY152" s="17" t="s">
        <v>119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81</v>
      </c>
      <c r="BK152" s="217">
        <f>ROUND(I152*H152,2)</f>
        <v>0</v>
      </c>
      <c r="BL152" s="17" t="s">
        <v>125</v>
      </c>
      <c r="BM152" s="216" t="s">
        <v>190</v>
      </c>
    </row>
    <row r="153" spans="1:65" s="15" customFormat="1" ht="11.25">
      <c r="B153" s="241"/>
      <c r="C153" s="242"/>
      <c r="D153" s="220" t="s">
        <v>134</v>
      </c>
      <c r="E153" s="243" t="s">
        <v>1</v>
      </c>
      <c r="F153" s="244" t="s">
        <v>191</v>
      </c>
      <c r="G153" s="242"/>
      <c r="H153" s="243" t="s">
        <v>1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134</v>
      </c>
      <c r="AU153" s="250" t="s">
        <v>84</v>
      </c>
      <c r="AV153" s="15" t="s">
        <v>81</v>
      </c>
      <c r="AW153" s="15" t="s">
        <v>32</v>
      </c>
      <c r="AX153" s="15" t="s">
        <v>76</v>
      </c>
      <c r="AY153" s="250" t="s">
        <v>119</v>
      </c>
    </row>
    <row r="154" spans="1:65" s="13" customFormat="1" ht="11.25">
      <c r="B154" s="218"/>
      <c r="C154" s="219"/>
      <c r="D154" s="220" t="s">
        <v>134</v>
      </c>
      <c r="E154" s="221" t="s">
        <v>1</v>
      </c>
      <c r="F154" s="222" t="s">
        <v>192</v>
      </c>
      <c r="G154" s="219"/>
      <c r="H154" s="223">
        <v>26.2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134</v>
      </c>
      <c r="AU154" s="229" t="s">
        <v>84</v>
      </c>
      <c r="AV154" s="13" t="s">
        <v>84</v>
      </c>
      <c r="AW154" s="13" t="s">
        <v>32</v>
      </c>
      <c r="AX154" s="13" t="s">
        <v>81</v>
      </c>
      <c r="AY154" s="229" t="s">
        <v>119</v>
      </c>
    </row>
    <row r="155" spans="1:65" s="2" customFormat="1" ht="16.5" customHeight="1">
      <c r="A155" s="34"/>
      <c r="B155" s="35"/>
      <c r="C155" s="204" t="s">
        <v>8</v>
      </c>
      <c r="D155" s="204" t="s">
        <v>121</v>
      </c>
      <c r="E155" s="205" t="s">
        <v>193</v>
      </c>
      <c r="F155" s="206" t="s">
        <v>194</v>
      </c>
      <c r="G155" s="207" t="s">
        <v>124</v>
      </c>
      <c r="H155" s="208">
        <v>401.9</v>
      </c>
      <c r="I155" s="209"/>
      <c r="J155" s="210">
        <f>ROUND(I155*H155,2)</f>
        <v>0</v>
      </c>
      <c r="K155" s="211"/>
      <c r="L155" s="39"/>
      <c r="M155" s="212" t="s">
        <v>1</v>
      </c>
      <c r="N155" s="213" t="s">
        <v>41</v>
      </c>
      <c r="O155" s="71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6" t="s">
        <v>125</v>
      </c>
      <c r="AT155" s="216" t="s">
        <v>121</v>
      </c>
      <c r="AU155" s="216" t="s">
        <v>84</v>
      </c>
      <c r="AY155" s="17" t="s">
        <v>119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81</v>
      </c>
      <c r="BK155" s="217">
        <f>ROUND(I155*H155,2)</f>
        <v>0</v>
      </c>
      <c r="BL155" s="17" t="s">
        <v>125</v>
      </c>
      <c r="BM155" s="216" t="s">
        <v>195</v>
      </c>
    </row>
    <row r="156" spans="1:65" s="13" customFormat="1" ht="11.25">
      <c r="B156" s="218"/>
      <c r="C156" s="219"/>
      <c r="D156" s="220" t="s">
        <v>134</v>
      </c>
      <c r="E156" s="221" t="s">
        <v>1</v>
      </c>
      <c r="F156" s="222" t="s">
        <v>196</v>
      </c>
      <c r="G156" s="219"/>
      <c r="H156" s="223">
        <v>401.9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134</v>
      </c>
      <c r="AU156" s="229" t="s">
        <v>84</v>
      </c>
      <c r="AV156" s="13" t="s">
        <v>84</v>
      </c>
      <c r="AW156" s="13" t="s">
        <v>32</v>
      </c>
      <c r="AX156" s="13" t="s">
        <v>81</v>
      </c>
      <c r="AY156" s="229" t="s">
        <v>119</v>
      </c>
    </row>
    <row r="157" spans="1:65" s="2" customFormat="1" ht="16.5" customHeight="1">
      <c r="A157" s="34"/>
      <c r="B157" s="35"/>
      <c r="C157" s="204" t="s">
        <v>197</v>
      </c>
      <c r="D157" s="204" t="s">
        <v>121</v>
      </c>
      <c r="E157" s="205" t="s">
        <v>198</v>
      </c>
      <c r="F157" s="206" t="s">
        <v>199</v>
      </c>
      <c r="G157" s="207" t="s">
        <v>124</v>
      </c>
      <c r="H157" s="208">
        <v>70</v>
      </c>
      <c r="I157" s="209"/>
      <c r="J157" s="210">
        <f>ROUND(I157*H157,2)</f>
        <v>0</v>
      </c>
      <c r="K157" s="211"/>
      <c r="L157" s="39"/>
      <c r="M157" s="212" t="s">
        <v>1</v>
      </c>
      <c r="N157" s="213" t="s">
        <v>41</v>
      </c>
      <c r="O157" s="71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6" t="s">
        <v>125</v>
      </c>
      <c r="AT157" s="216" t="s">
        <v>121</v>
      </c>
      <c r="AU157" s="216" t="s">
        <v>84</v>
      </c>
      <c r="AY157" s="17" t="s">
        <v>119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81</v>
      </c>
      <c r="BK157" s="217">
        <f>ROUND(I157*H157,2)</f>
        <v>0</v>
      </c>
      <c r="BL157" s="17" t="s">
        <v>125</v>
      </c>
      <c r="BM157" s="216" t="s">
        <v>200</v>
      </c>
    </row>
    <row r="158" spans="1:65" s="2" customFormat="1" ht="16.5" customHeight="1">
      <c r="A158" s="34"/>
      <c r="B158" s="35"/>
      <c r="C158" s="204" t="s">
        <v>201</v>
      </c>
      <c r="D158" s="204" t="s">
        <v>121</v>
      </c>
      <c r="E158" s="205" t="s">
        <v>202</v>
      </c>
      <c r="F158" s="206" t="s">
        <v>203</v>
      </c>
      <c r="G158" s="207" t="s">
        <v>124</v>
      </c>
      <c r="H158" s="208">
        <v>70</v>
      </c>
      <c r="I158" s="209"/>
      <c r="J158" s="210">
        <f>ROUND(I158*H158,2)</f>
        <v>0</v>
      </c>
      <c r="K158" s="211"/>
      <c r="L158" s="39"/>
      <c r="M158" s="212" t="s">
        <v>1</v>
      </c>
      <c r="N158" s="213" t="s">
        <v>41</v>
      </c>
      <c r="O158" s="71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125</v>
      </c>
      <c r="AT158" s="216" t="s">
        <v>121</v>
      </c>
      <c r="AU158" s="216" t="s">
        <v>84</v>
      </c>
      <c r="AY158" s="17" t="s">
        <v>119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81</v>
      </c>
      <c r="BK158" s="217">
        <f>ROUND(I158*H158,2)</f>
        <v>0</v>
      </c>
      <c r="BL158" s="17" t="s">
        <v>125</v>
      </c>
      <c r="BM158" s="216" t="s">
        <v>204</v>
      </c>
    </row>
    <row r="159" spans="1:65" s="13" customFormat="1" ht="11.25">
      <c r="B159" s="218"/>
      <c r="C159" s="219"/>
      <c r="D159" s="220" t="s">
        <v>134</v>
      </c>
      <c r="E159" s="221" t="s">
        <v>1</v>
      </c>
      <c r="F159" s="222" t="s">
        <v>205</v>
      </c>
      <c r="G159" s="219"/>
      <c r="H159" s="223">
        <v>70</v>
      </c>
      <c r="I159" s="224"/>
      <c r="J159" s="219"/>
      <c r="K159" s="219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134</v>
      </c>
      <c r="AU159" s="229" t="s">
        <v>84</v>
      </c>
      <c r="AV159" s="13" t="s">
        <v>84</v>
      </c>
      <c r="AW159" s="13" t="s">
        <v>32</v>
      </c>
      <c r="AX159" s="13" t="s">
        <v>81</v>
      </c>
      <c r="AY159" s="229" t="s">
        <v>119</v>
      </c>
    </row>
    <row r="160" spans="1:65" s="2" customFormat="1" ht="16.5" customHeight="1">
      <c r="A160" s="34"/>
      <c r="B160" s="35"/>
      <c r="C160" s="251" t="s">
        <v>206</v>
      </c>
      <c r="D160" s="251" t="s">
        <v>207</v>
      </c>
      <c r="E160" s="252" t="s">
        <v>208</v>
      </c>
      <c r="F160" s="253" t="s">
        <v>209</v>
      </c>
      <c r="G160" s="254" t="s">
        <v>210</v>
      </c>
      <c r="H160" s="255">
        <v>2.4500000000000002</v>
      </c>
      <c r="I160" s="256"/>
      <c r="J160" s="257">
        <f>ROUND(I160*H160,2)</f>
        <v>0</v>
      </c>
      <c r="K160" s="258"/>
      <c r="L160" s="259"/>
      <c r="M160" s="260" t="s">
        <v>1</v>
      </c>
      <c r="N160" s="261" t="s">
        <v>41</v>
      </c>
      <c r="O160" s="71"/>
      <c r="P160" s="214">
        <f>O160*H160</f>
        <v>0</v>
      </c>
      <c r="Q160" s="214">
        <v>1E-3</v>
      </c>
      <c r="R160" s="214">
        <f>Q160*H160</f>
        <v>2.4500000000000004E-3</v>
      </c>
      <c r="S160" s="214">
        <v>0</v>
      </c>
      <c r="T160" s="21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152</v>
      </c>
      <c r="AT160" s="216" t="s">
        <v>207</v>
      </c>
      <c r="AU160" s="216" t="s">
        <v>84</v>
      </c>
      <c r="AY160" s="17" t="s">
        <v>119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81</v>
      </c>
      <c r="BK160" s="217">
        <f>ROUND(I160*H160,2)</f>
        <v>0</v>
      </c>
      <c r="BL160" s="17" t="s">
        <v>125</v>
      </c>
      <c r="BM160" s="216" t="s">
        <v>211</v>
      </c>
    </row>
    <row r="161" spans="1:65" s="13" customFormat="1" ht="11.25">
      <c r="B161" s="218"/>
      <c r="C161" s="219"/>
      <c r="D161" s="220" t="s">
        <v>134</v>
      </c>
      <c r="E161" s="219"/>
      <c r="F161" s="222" t="s">
        <v>212</v>
      </c>
      <c r="G161" s="219"/>
      <c r="H161" s="223">
        <v>2.4500000000000002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134</v>
      </c>
      <c r="AU161" s="229" t="s">
        <v>84</v>
      </c>
      <c r="AV161" s="13" t="s">
        <v>84</v>
      </c>
      <c r="AW161" s="13" t="s">
        <v>4</v>
      </c>
      <c r="AX161" s="13" t="s">
        <v>81</v>
      </c>
      <c r="AY161" s="229" t="s">
        <v>119</v>
      </c>
    </row>
    <row r="162" spans="1:65" s="2" customFormat="1" ht="16.5" customHeight="1">
      <c r="A162" s="34"/>
      <c r="B162" s="35"/>
      <c r="C162" s="204" t="s">
        <v>213</v>
      </c>
      <c r="D162" s="204" t="s">
        <v>121</v>
      </c>
      <c r="E162" s="205" t="s">
        <v>214</v>
      </c>
      <c r="F162" s="206" t="s">
        <v>215</v>
      </c>
      <c r="G162" s="207" t="s">
        <v>124</v>
      </c>
      <c r="H162" s="208">
        <v>401.9</v>
      </c>
      <c r="I162" s="209"/>
      <c r="J162" s="210">
        <f>ROUND(I162*H162,2)</f>
        <v>0</v>
      </c>
      <c r="K162" s="211"/>
      <c r="L162" s="39"/>
      <c r="M162" s="212" t="s">
        <v>1</v>
      </c>
      <c r="N162" s="213" t="s">
        <v>41</v>
      </c>
      <c r="O162" s="71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125</v>
      </c>
      <c r="AT162" s="216" t="s">
        <v>121</v>
      </c>
      <c r="AU162" s="216" t="s">
        <v>84</v>
      </c>
      <c r="AY162" s="17" t="s">
        <v>119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81</v>
      </c>
      <c r="BK162" s="217">
        <f>ROUND(I162*H162,2)</f>
        <v>0</v>
      </c>
      <c r="BL162" s="17" t="s">
        <v>125</v>
      </c>
      <c r="BM162" s="216" t="s">
        <v>216</v>
      </c>
    </row>
    <row r="163" spans="1:65" s="13" customFormat="1" ht="11.25">
      <c r="B163" s="218"/>
      <c r="C163" s="219"/>
      <c r="D163" s="220" t="s">
        <v>134</v>
      </c>
      <c r="E163" s="221" t="s">
        <v>1</v>
      </c>
      <c r="F163" s="222" t="s">
        <v>196</v>
      </c>
      <c r="G163" s="219"/>
      <c r="H163" s="223">
        <v>401.9</v>
      </c>
      <c r="I163" s="224"/>
      <c r="J163" s="219"/>
      <c r="K163" s="219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134</v>
      </c>
      <c r="AU163" s="229" t="s">
        <v>84</v>
      </c>
      <c r="AV163" s="13" t="s">
        <v>84</v>
      </c>
      <c r="AW163" s="13" t="s">
        <v>32</v>
      </c>
      <c r="AX163" s="13" t="s">
        <v>81</v>
      </c>
      <c r="AY163" s="229" t="s">
        <v>119</v>
      </c>
    </row>
    <row r="164" spans="1:65" s="12" customFormat="1" ht="22.9" customHeight="1">
      <c r="B164" s="188"/>
      <c r="C164" s="189"/>
      <c r="D164" s="190" t="s">
        <v>75</v>
      </c>
      <c r="E164" s="202" t="s">
        <v>140</v>
      </c>
      <c r="F164" s="202" t="s">
        <v>217</v>
      </c>
      <c r="G164" s="189"/>
      <c r="H164" s="189"/>
      <c r="I164" s="192"/>
      <c r="J164" s="203">
        <f>BK164</f>
        <v>0</v>
      </c>
      <c r="K164" s="189"/>
      <c r="L164" s="194"/>
      <c r="M164" s="195"/>
      <c r="N164" s="196"/>
      <c r="O164" s="196"/>
      <c r="P164" s="197">
        <f>SUM(P165:P194)</f>
        <v>0</v>
      </c>
      <c r="Q164" s="196"/>
      <c r="R164" s="197">
        <f>SUM(R165:R194)</f>
        <v>141.08722599999999</v>
      </c>
      <c r="S164" s="196"/>
      <c r="T164" s="198">
        <f>SUM(T165:T194)</f>
        <v>0</v>
      </c>
      <c r="AR164" s="199" t="s">
        <v>81</v>
      </c>
      <c r="AT164" s="200" t="s">
        <v>75</v>
      </c>
      <c r="AU164" s="200" t="s">
        <v>81</v>
      </c>
      <c r="AY164" s="199" t="s">
        <v>119</v>
      </c>
      <c r="BK164" s="201">
        <f>SUM(BK165:BK194)</f>
        <v>0</v>
      </c>
    </row>
    <row r="165" spans="1:65" s="2" customFormat="1" ht="16.5" customHeight="1">
      <c r="A165" s="34"/>
      <c r="B165" s="35"/>
      <c r="C165" s="204" t="s">
        <v>218</v>
      </c>
      <c r="D165" s="204" t="s">
        <v>121</v>
      </c>
      <c r="E165" s="205" t="s">
        <v>219</v>
      </c>
      <c r="F165" s="206" t="s">
        <v>220</v>
      </c>
      <c r="G165" s="207" t="s">
        <v>124</v>
      </c>
      <c r="H165" s="208">
        <v>134.4</v>
      </c>
      <c r="I165" s="209"/>
      <c r="J165" s="210">
        <f>ROUND(I165*H165,2)</f>
        <v>0</v>
      </c>
      <c r="K165" s="211"/>
      <c r="L165" s="39"/>
      <c r="M165" s="212" t="s">
        <v>1</v>
      </c>
      <c r="N165" s="213" t="s">
        <v>41</v>
      </c>
      <c r="O165" s="71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6" t="s">
        <v>125</v>
      </c>
      <c r="AT165" s="216" t="s">
        <v>121</v>
      </c>
      <c r="AU165" s="216" t="s">
        <v>84</v>
      </c>
      <c r="AY165" s="17" t="s">
        <v>119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81</v>
      </c>
      <c r="BK165" s="217">
        <f>ROUND(I165*H165,2)</f>
        <v>0</v>
      </c>
      <c r="BL165" s="17" t="s">
        <v>125</v>
      </c>
      <c r="BM165" s="216" t="s">
        <v>221</v>
      </c>
    </row>
    <row r="166" spans="1:65" s="15" customFormat="1" ht="11.25">
      <c r="B166" s="241"/>
      <c r="C166" s="242"/>
      <c r="D166" s="220" t="s">
        <v>134</v>
      </c>
      <c r="E166" s="243" t="s">
        <v>1</v>
      </c>
      <c r="F166" s="244" t="s">
        <v>222</v>
      </c>
      <c r="G166" s="242"/>
      <c r="H166" s="243" t="s">
        <v>1</v>
      </c>
      <c r="I166" s="245"/>
      <c r="J166" s="242"/>
      <c r="K166" s="242"/>
      <c r="L166" s="246"/>
      <c r="M166" s="247"/>
      <c r="N166" s="248"/>
      <c r="O166" s="248"/>
      <c r="P166" s="248"/>
      <c r="Q166" s="248"/>
      <c r="R166" s="248"/>
      <c r="S166" s="248"/>
      <c r="T166" s="249"/>
      <c r="AT166" s="250" t="s">
        <v>134</v>
      </c>
      <c r="AU166" s="250" t="s">
        <v>84</v>
      </c>
      <c r="AV166" s="15" t="s">
        <v>81</v>
      </c>
      <c r="AW166" s="15" t="s">
        <v>32</v>
      </c>
      <c r="AX166" s="15" t="s">
        <v>76</v>
      </c>
      <c r="AY166" s="250" t="s">
        <v>119</v>
      </c>
    </row>
    <row r="167" spans="1:65" s="13" customFormat="1" ht="11.25">
      <c r="B167" s="218"/>
      <c r="C167" s="219"/>
      <c r="D167" s="220" t="s">
        <v>134</v>
      </c>
      <c r="E167" s="221" t="s">
        <v>1</v>
      </c>
      <c r="F167" s="222" t="s">
        <v>223</v>
      </c>
      <c r="G167" s="219"/>
      <c r="H167" s="223">
        <v>134.4</v>
      </c>
      <c r="I167" s="224"/>
      <c r="J167" s="219"/>
      <c r="K167" s="219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134</v>
      </c>
      <c r="AU167" s="229" t="s">
        <v>84</v>
      </c>
      <c r="AV167" s="13" t="s">
        <v>84</v>
      </c>
      <c r="AW167" s="13" t="s">
        <v>32</v>
      </c>
      <c r="AX167" s="13" t="s">
        <v>81</v>
      </c>
      <c r="AY167" s="229" t="s">
        <v>119</v>
      </c>
    </row>
    <row r="168" spans="1:65" s="2" customFormat="1" ht="16.5" customHeight="1">
      <c r="A168" s="34"/>
      <c r="B168" s="35"/>
      <c r="C168" s="204" t="s">
        <v>7</v>
      </c>
      <c r="D168" s="204" t="s">
        <v>121</v>
      </c>
      <c r="E168" s="205" t="s">
        <v>224</v>
      </c>
      <c r="F168" s="206" t="s">
        <v>225</v>
      </c>
      <c r="G168" s="207" t="s">
        <v>124</v>
      </c>
      <c r="H168" s="208">
        <v>267.5</v>
      </c>
      <c r="I168" s="209"/>
      <c r="J168" s="210">
        <f>ROUND(I168*H168,2)</f>
        <v>0</v>
      </c>
      <c r="K168" s="211"/>
      <c r="L168" s="39"/>
      <c r="M168" s="212" t="s">
        <v>1</v>
      </c>
      <c r="N168" s="213" t="s">
        <v>41</v>
      </c>
      <c r="O168" s="71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6" t="s">
        <v>125</v>
      </c>
      <c r="AT168" s="216" t="s">
        <v>121</v>
      </c>
      <c r="AU168" s="216" t="s">
        <v>84</v>
      </c>
      <c r="AY168" s="17" t="s">
        <v>119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81</v>
      </c>
      <c r="BK168" s="217">
        <f>ROUND(I168*H168,2)</f>
        <v>0</v>
      </c>
      <c r="BL168" s="17" t="s">
        <v>125</v>
      </c>
      <c r="BM168" s="216" t="s">
        <v>226</v>
      </c>
    </row>
    <row r="169" spans="1:65" s="15" customFormat="1" ht="11.25">
      <c r="B169" s="241"/>
      <c r="C169" s="242"/>
      <c r="D169" s="220" t="s">
        <v>134</v>
      </c>
      <c r="E169" s="243" t="s">
        <v>1</v>
      </c>
      <c r="F169" s="244" t="s">
        <v>227</v>
      </c>
      <c r="G169" s="242"/>
      <c r="H169" s="243" t="s">
        <v>1</v>
      </c>
      <c r="I169" s="245"/>
      <c r="J169" s="242"/>
      <c r="K169" s="242"/>
      <c r="L169" s="246"/>
      <c r="M169" s="247"/>
      <c r="N169" s="248"/>
      <c r="O169" s="248"/>
      <c r="P169" s="248"/>
      <c r="Q169" s="248"/>
      <c r="R169" s="248"/>
      <c r="S169" s="248"/>
      <c r="T169" s="249"/>
      <c r="AT169" s="250" t="s">
        <v>134</v>
      </c>
      <c r="AU169" s="250" t="s">
        <v>84</v>
      </c>
      <c r="AV169" s="15" t="s">
        <v>81</v>
      </c>
      <c r="AW169" s="15" t="s">
        <v>32</v>
      </c>
      <c r="AX169" s="15" t="s">
        <v>76</v>
      </c>
      <c r="AY169" s="250" t="s">
        <v>119</v>
      </c>
    </row>
    <row r="170" spans="1:65" s="13" customFormat="1" ht="11.25">
      <c r="B170" s="218"/>
      <c r="C170" s="219"/>
      <c r="D170" s="220" t="s">
        <v>134</v>
      </c>
      <c r="E170" s="221" t="s">
        <v>1</v>
      </c>
      <c r="F170" s="222" t="s">
        <v>228</v>
      </c>
      <c r="G170" s="219"/>
      <c r="H170" s="223">
        <v>267.5</v>
      </c>
      <c r="I170" s="224"/>
      <c r="J170" s="219"/>
      <c r="K170" s="219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134</v>
      </c>
      <c r="AU170" s="229" t="s">
        <v>84</v>
      </c>
      <c r="AV170" s="13" t="s">
        <v>84</v>
      </c>
      <c r="AW170" s="13" t="s">
        <v>32</v>
      </c>
      <c r="AX170" s="13" t="s">
        <v>81</v>
      </c>
      <c r="AY170" s="229" t="s">
        <v>119</v>
      </c>
    </row>
    <row r="171" spans="1:65" s="2" customFormat="1" ht="16.5" customHeight="1">
      <c r="A171" s="34"/>
      <c r="B171" s="35"/>
      <c r="C171" s="204" t="s">
        <v>229</v>
      </c>
      <c r="D171" s="204" t="s">
        <v>121</v>
      </c>
      <c r="E171" s="205" t="s">
        <v>230</v>
      </c>
      <c r="F171" s="206" t="s">
        <v>231</v>
      </c>
      <c r="G171" s="207" t="s">
        <v>124</v>
      </c>
      <c r="H171" s="208">
        <v>267.5</v>
      </c>
      <c r="I171" s="209"/>
      <c r="J171" s="210">
        <f>ROUND(I171*H171,2)</f>
        <v>0</v>
      </c>
      <c r="K171" s="211"/>
      <c r="L171" s="39"/>
      <c r="M171" s="212" t="s">
        <v>1</v>
      </c>
      <c r="N171" s="213" t="s">
        <v>41</v>
      </c>
      <c r="O171" s="71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6" t="s">
        <v>125</v>
      </c>
      <c r="AT171" s="216" t="s">
        <v>121</v>
      </c>
      <c r="AU171" s="216" t="s">
        <v>84</v>
      </c>
      <c r="AY171" s="17" t="s">
        <v>119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81</v>
      </c>
      <c r="BK171" s="217">
        <f>ROUND(I171*H171,2)</f>
        <v>0</v>
      </c>
      <c r="BL171" s="17" t="s">
        <v>125</v>
      </c>
      <c r="BM171" s="216" t="s">
        <v>232</v>
      </c>
    </row>
    <row r="172" spans="1:65" s="15" customFormat="1" ht="11.25">
      <c r="B172" s="241"/>
      <c r="C172" s="242"/>
      <c r="D172" s="220" t="s">
        <v>134</v>
      </c>
      <c r="E172" s="243" t="s">
        <v>1</v>
      </c>
      <c r="F172" s="244" t="s">
        <v>233</v>
      </c>
      <c r="G172" s="242"/>
      <c r="H172" s="243" t="s">
        <v>1</v>
      </c>
      <c r="I172" s="245"/>
      <c r="J172" s="242"/>
      <c r="K172" s="242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134</v>
      </c>
      <c r="AU172" s="250" t="s">
        <v>84</v>
      </c>
      <c r="AV172" s="15" t="s">
        <v>81</v>
      </c>
      <c r="AW172" s="15" t="s">
        <v>32</v>
      </c>
      <c r="AX172" s="15" t="s">
        <v>76</v>
      </c>
      <c r="AY172" s="250" t="s">
        <v>119</v>
      </c>
    </row>
    <row r="173" spans="1:65" s="13" customFormat="1" ht="11.25">
      <c r="B173" s="218"/>
      <c r="C173" s="219"/>
      <c r="D173" s="220" t="s">
        <v>134</v>
      </c>
      <c r="E173" s="221" t="s">
        <v>1</v>
      </c>
      <c r="F173" s="222" t="s">
        <v>234</v>
      </c>
      <c r="G173" s="219"/>
      <c r="H173" s="223">
        <v>267.5</v>
      </c>
      <c r="I173" s="224"/>
      <c r="J173" s="219"/>
      <c r="K173" s="219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134</v>
      </c>
      <c r="AU173" s="229" t="s">
        <v>84</v>
      </c>
      <c r="AV173" s="13" t="s">
        <v>84</v>
      </c>
      <c r="AW173" s="13" t="s">
        <v>32</v>
      </c>
      <c r="AX173" s="13" t="s">
        <v>81</v>
      </c>
      <c r="AY173" s="229" t="s">
        <v>119</v>
      </c>
    </row>
    <row r="174" spans="1:65" s="2" customFormat="1" ht="16.5" customHeight="1">
      <c r="A174" s="34"/>
      <c r="B174" s="35"/>
      <c r="C174" s="204" t="s">
        <v>235</v>
      </c>
      <c r="D174" s="204" t="s">
        <v>121</v>
      </c>
      <c r="E174" s="205" t="s">
        <v>236</v>
      </c>
      <c r="F174" s="206" t="s">
        <v>237</v>
      </c>
      <c r="G174" s="207" t="s">
        <v>124</v>
      </c>
      <c r="H174" s="208">
        <v>267.5</v>
      </c>
      <c r="I174" s="209"/>
      <c r="J174" s="210">
        <f>ROUND(I174*H174,2)</f>
        <v>0</v>
      </c>
      <c r="K174" s="211"/>
      <c r="L174" s="39"/>
      <c r="M174" s="212" t="s">
        <v>1</v>
      </c>
      <c r="N174" s="213" t="s">
        <v>41</v>
      </c>
      <c r="O174" s="71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6" t="s">
        <v>125</v>
      </c>
      <c r="AT174" s="216" t="s">
        <v>121</v>
      </c>
      <c r="AU174" s="216" t="s">
        <v>84</v>
      </c>
      <c r="AY174" s="17" t="s">
        <v>119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81</v>
      </c>
      <c r="BK174" s="217">
        <f>ROUND(I174*H174,2)</f>
        <v>0</v>
      </c>
      <c r="BL174" s="17" t="s">
        <v>125</v>
      </c>
      <c r="BM174" s="216" t="s">
        <v>238</v>
      </c>
    </row>
    <row r="175" spans="1:65" s="15" customFormat="1" ht="11.25">
      <c r="B175" s="241"/>
      <c r="C175" s="242"/>
      <c r="D175" s="220" t="s">
        <v>134</v>
      </c>
      <c r="E175" s="243" t="s">
        <v>1</v>
      </c>
      <c r="F175" s="244" t="s">
        <v>233</v>
      </c>
      <c r="G175" s="242"/>
      <c r="H175" s="243" t="s">
        <v>1</v>
      </c>
      <c r="I175" s="245"/>
      <c r="J175" s="242"/>
      <c r="K175" s="242"/>
      <c r="L175" s="246"/>
      <c r="M175" s="247"/>
      <c r="N175" s="248"/>
      <c r="O175" s="248"/>
      <c r="P175" s="248"/>
      <c r="Q175" s="248"/>
      <c r="R175" s="248"/>
      <c r="S175" s="248"/>
      <c r="T175" s="249"/>
      <c r="AT175" s="250" t="s">
        <v>134</v>
      </c>
      <c r="AU175" s="250" t="s">
        <v>84</v>
      </c>
      <c r="AV175" s="15" t="s">
        <v>81</v>
      </c>
      <c r="AW175" s="15" t="s">
        <v>32</v>
      </c>
      <c r="AX175" s="15" t="s">
        <v>76</v>
      </c>
      <c r="AY175" s="250" t="s">
        <v>119</v>
      </c>
    </row>
    <row r="176" spans="1:65" s="13" customFormat="1" ht="11.25">
      <c r="B176" s="218"/>
      <c r="C176" s="219"/>
      <c r="D176" s="220" t="s">
        <v>134</v>
      </c>
      <c r="E176" s="221" t="s">
        <v>1</v>
      </c>
      <c r="F176" s="222" t="s">
        <v>234</v>
      </c>
      <c r="G176" s="219"/>
      <c r="H176" s="223">
        <v>267.5</v>
      </c>
      <c r="I176" s="224"/>
      <c r="J176" s="219"/>
      <c r="K176" s="219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134</v>
      </c>
      <c r="AU176" s="229" t="s">
        <v>84</v>
      </c>
      <c r="AV176" s="13" t="s">
        <v>84</v>
      </c>
      <c r="AW176" s="13" t="s">
        <v>32</v>
      </c>
      <c r="AX176" s="13" t="s">
        <v>81</v>
      </c>
      <c r="AY176" s="229" t="s">
        <v>119</v>
      </c>
    </row>
    <row r="177" spans="1:65" s="2" customFormat="1" ht="16.5" customHeight="1">
      <c r="A177" s="34"/>
      <c r="B177" s="35"/>
      <c r="C177" s="204" t="s">
        <v>239</v>
      </c>
      <c r="D177" s="204" t="s">
        <v>121</v>
      </c>
      <c r="E177" s="205" t="s">
        <v>240</v>
      </c>
      <c r="F177" s="206" t="s">
        <v>241</v>
      </c>
      <c r="G177" s="207" t="s">
        <v>124</v>
      </c>
      <c r="H177" s="208">
        <v>267.5</v>
      </c>
      <c r="I177" s="209"/>
      <c r="J177" s="210">
        <f>ROUND(I177*H177,2)</f>
        <v>0</v>
      </c>
      <c r="K177" s="211"/>
      <c r="L177" s="39"/>
      <c r="M177" s="212" t="s">
        <v>1</v>
      </c>
      <c r="N177" s="213" t="s">
        <v>41</v>
      </c>
      <c r="O177" s="71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6" t="s">
        <v>125</v>
      </c>
      <c r="AT177" s="216" t="s">
        <v>121</v>
      </c>
      <c r="AU177" s="216" t="s">
        <v>84</v>
      </c>
      <c r="AY177" s="17" t="s">
        <v>119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81</v>
      </c>
      <c r="BK177" s="217">
        <f>ROUND(I177*H177,2)</f>
        <v>0</v>
      </c>
      <c r="BL177" s="17" t="s">
        <v>125</v>
      </c>
      <c r="BM177" s="216" t="s">
        <v>242</v>
      </c>
    </row>
    <row r="178" spans="1:65" s="2" customFormat="1" ht="16.5" customHeight="1">
      <c r="A178" s="34"/>
      <c r="B178" s="35"/>
      <c r="C178" s="204" t="s">
        <v>243</v>
      </c>
      <c r="D178" s="204" t="s">
        <v>121</v>
      </c>
      <c r="E178" s="205" t="s">
        <v>244</v>
      </c>
      <c r="F178" s="206" t="s">
        <v>245</v>
      </c>
      <c r="G178" s="207" t="s">
        <v>124</v>
      </c>
      <c r="H178" s="208">
        <v>267.5</v>
      </c>
      <c r="I178" s="209"/>
      <c r="J178" s="210">
        <f>ROUND(I178*H178,2)</f>
        <v>0</v>
      </c>
      <c r="K178" s="211"/>
      <c r="L178" s="39"/>
      <c r="M178" s="212" t="s">
        <v>1</v>
      </c>
      <c r="N178" s="213" t="s">
        <v>41</v>
      </c>
      <c r="O178" s="71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6" t="s">
        <v>125</v>
      </c>
      <c r="AT178" s="216" t="s">
        <v>121</v>
      </c>
      <c r="AU178" s="216" t="s">
        <v>84</v>
      </c>
      <c r="AY178" s="17" t="s">
        <v>119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81</v>
      </c>
      <c r="BK178" s="217">
        <f>ROUND(I178*H178,2)</f>
        <v>0</v>
      </c>
      <c r="BL178" s="17" t="s">
        <v>125</v>
      </c>
      <c r="BM178" s="216" t="s">
        <v>246</v>
      </c>
    </row>
    <row r="179" spans="1:65" s="2" customFormat="1" ht="16.5" customHeight="1">
      <c r="A179" s="34"/>
      <c r="B179" s="35"/>
      <c r="C179" s="204" t="s">
        <v>247</v>
      </c>
      <c r="D179" s="204" t="s">
        <v>121</v>
      </c>
      <c r="E179" s="205" t="s">
        <v>248</v>
      </c>
      <c r="F179" s="206" t="s">
        <v>249</v>
      </c>
      <c r="G179" s="207" t="s">
        <v>124</v>
      </c>
      <c r="H179" s="208">
        <v>134.4</v>
      </c>
      <c r="I179" s="209"/>
      <c r="J179" s="210">
        <f>ROUND(I179*H179,2)</f>
        <v>0</v>
      </c>
      <c r="K179" s="211"/>
      <c r="L179" s="39"/>
      <c r="M179" s="212" t="s">
        <v>1</v>
      </c>
      <c r="N179" s="213" t="s">
        <v>41</v>
      </c>
      <c r="O179" s="71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6" t="s">
        <v>125</v>
      </c>
      <c r="AT179" s="216" t="s">
        <v>121</v>
      </c>
      <c r="AU179" s="216" t="s">
        <v>84</v>
      </c>
      <c r="AY179" s="17" t="s">
        <v>119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81</v>
      </c>
      <c r="BK179" s="217">
        <f>ROUND(I179*H179,2)</f>
        <v>0</v>
      </c>
      <c r="BL179" s="17" t="s">
        <v>125</v>
      </c>
      <c r="BM179" s="216" t="s">
        <v>250</v>
      </c>
    </row>
    <row r="180" spans="1:65" s="15" customFormat="1" ht="11.25">
      <c r="B180" s="241"/>
      <c r="C180" s="242"/>
      <c r="D180" s="220" t="s">
        <v>134</v>
      </c>
      <c r="E180" s="243" t="s">
        <v>1</v>
      </c>
      <c r="F180" s="244" t="s">
        <v>222</v>
      </c>
      <c r="G180" s="242"/>
      <c r="H180" s="243" t="s">
        <v>1</v>
      </c>
      <c r="I180" s="245"/>
      <c r="J180" s="242"/>
      <c r="K180" s="242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134</v>
      </c>
      <c r="AU180" s="250" t="s">
        <v>84</v>
      </c>
      <c r="AV180" s="15" t="s">
        <v>81</v>
      </c>
      <c r="AW180" s="15" t="s">
        <v>32</v>
      </c>
      <c r="AX180" s="15" t="s">
        <v>76</v>
      </c>
      <c r="AY180" s="250" t="s">
        <v>119</v>
      </c>
    </row>
    <row r="181" spans="1:65" s="13" customFormat="1" ht="11.25">
      <c r="B181" s="218"/>
      <c r="C181" s="219"/>
      <c r="D181" s="220" t="s">
        <v>134</v>
      </c>
      <c r="E181" s="221" t="s">
        <v>1</v>
      </c>
      <c r="F181" s="222" t="s">
        <v>223</v>
      </c>
      <c r="G181" s="219"/>
      <c r="H181" s="223">
        <v>134.4</v>
      </c>
      <c r="I181" s="224"/>
      <c r="J181" s="219"/>
      <c r="K181" s="219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134</v>
      </c>
      <c r="AU181" s="229" t="s">
        <v>84</v>
      </c>
      <c r="AV181" s="13" t="s">
        <v>84</v>
      </c>
      <c r="AW181" s="13" t="s">
        <v>32</v>
      </c>
      <c r="AX181" s="13" t="s">
        <v>81</v>
      </c>
      <c r="AY181" s="229" t="s">
        <v>119</v>
      </c>
    </row>
    <row r="182" spans="1:65" s="2" customFormat="1" ht="16.5" customHeight="1">
      <c r="A182" s="34"/>
      <c r="B182" s="35"/>
      <c r="C182" s="204" t="s">
        <v>251</v>
      </c>
      <c r="D182" s="204" t="s">
        <v>121</v>
      </c>
      <c r="E182" s="205" t="s">
        <v>252</v>
      </c>
      <c r="F182" s="206" t="s">
        <v>253</v>
      </c>
      <c r="G182" s="207" t="s">
        <v>124</v>
      </c>
      <c r="H182" s="208">
        <v>134.4</v>
      </c>
      <c r="I182" s="209"/>
      <c r="J182" s="210">
        <f>ROUND(I182*H182,2)</f>
        <v>0</v>
      </c>
      <c r="K182" s="211"/>
      <c r="L182" s="39"/>
      <c r="M182" s="212" t="s">
        <v>1</v>
      </c>
      <c r="N182" s="213" t="s">
        <v>41</v>
      </c>
      <c r="O182" s="71"/>
      <c r="P182" s="214">
        <f>O182*H182</f>
        <v>0</v>
      </c>
      <c r="Q182" s="214">
        <v>0.16700000000000001</v>
      </c>
      <c r="R182" s="214">
        <f>Q182*H182</f>
        <v>22.444800000000001</v>
      </c>
      <c r="S182" s="214">
        <v>0</v>
      </c>
      <c r="T182" s="21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6" t="s">
        <v>125</v>
      </c>
      <c r="AT182" s="216" t="s">
        <v>121</v>
      </c>
      <c r="AU182" s="216" t="s">
        <v>84</v>
      </c>
      <c r="AY182" s="17" t="s">
        <v>119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81</v>
      </c>
      <c r="BK182" s="217">
        <f>ROUND(I182*H182,2)</f>
        <v>0</v>
      </c>
      <c r="BL182" s="17" t="s">
        <v>125</v>
      </c>
      <c r="BM182" s="216" t="s">
        <v>254</v>
      </c>
    </row>
    <row r="183" spans="1:65" s="15" customFormat="1" ht="11.25">
      <c r="B183" s="241"/>
      <c r="C183" s="242"/>
      <c r="D183" s="220" t="s">
        <v>134</v>
      </c>
      <c r="E183" s="243" t="s">
        <v>1</v>
      </c>
      <c r="F183" s="244" t="s">
        <v>255</v>
      </c>
      <c r="G183" s="242"/>
      <c r="H183" s="243" t="s">
        <v>1</v>
      </c>
      <c r="I183" s="245"/>
      <c r="J183" s="242"/>
      <c r="K183" s="242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134</v>
      </c>
      <c r="AU183" s="250" t="s">
        <v>84</v>
      </c>
      <c r="AV183" s="15" t="s">
        <v>81</v>
      </c>
      <c r="AW183" s="15" t="s">
        <v>32</v>
      </c>
      <c r="AX183" s="15" t="s">
        <v>76</v>
      </c>
      <c r="AY183" s="250" t="s">
        <v>119</v>
      </c>
    </row>
    <row r="184" spans="1:65" s="13" customFormat="1" ht="11.25">
      <c r="B184" s="218"/>
      <c r="C184" s="219"/>
      <c r="D184" s="220" t="s">
        <v>134</v>
      </c>
      <c r="E184" s="221" t="s">
        <v>1</v>
      </c>
      <c r="F184" s="222" t="s">
        <v>223</v>
      </c>
      <c r="G184" s="219"/>
      <c r="H184" s="223">
        <v>134.4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134</v>
      </c>
      <c r="AU184" s="229" t="s">
        <v>84</v>
      </c>
      <c r="AV184" s="13" t="s">
        <v>84</v>
      </c>
      <c r="AW184" s="13" t="s">
        <v>32</v>
      </c>
      <c r="AX184" s="13" t="s">
        <v>81</v>
      </c>
      <c r="AY184" s="229" t="s">
        <v>119</v>
      </c>
    </row>
    <row r="185" spans="1:65" s="2" customFormat="1" ht="16.5" customHeight="1">
      <c r="A185" s="34"/>
      <c r="B185" s="35"/>
      <c r="C185" s="251" t="s">
        <v>256</v>
      </c>
      <c r="D185" s="251" t="s">
        <v>207</v>
      </c>
      <c r="E185" s="252" t="s">
        <v>257</v>
      </c>
      <c r="F185" s="253" t="s">
        <v>258</v>
      </c>
      <c r="G185" s="254" t="s">
        <v>124</v>
      </c>
      <c r="H185" s="255">
        <v>137.08799999999999</v>
      </c>
      <c r="I185" s="256"/>
      <c r="J185" s="257">
        <f>ROUND(I185*H185,2)</f>
        <v>0</v>
      </c>
      <c r="K185" s="258"/>
      <c r="L185" s="259"/>
      <c r="M185" s="260" t="s">
        <v>1</v>
      </c>
      <c r="N185" s="261" t="s">
        <v>41</v>
      </c>
      <c r="O185" s="71"/>
      <c r="P185" s="214">
        <f>O185*H185</f>
        <v>0</v>
      </c>
      <c r="Q185" s="214">
        <v>0.11799999999999999</v>
      </c>
      <c r="R185" s="214">
        <f>Q185*H185</f>
        <v>16.176383999999999</v>
      </c>
      <c r="S185" s="214">
        <v>0</v>
      </c>
      <c r="T185" s="21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6" t="s">
        <v>152</v>
      </c>
      <c r="AT185" s="216" t="s">
        <v>207</v>
      </c>
      <c r="AU185" s="216" t="s">
        <v>84</v>
      </c>
      <c r="AY185" s="17" t="s">
        <v>119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7" t="s">
        <v>81</v>
      </c>
      <c r="BK185" s="217">
        <f>ROUND(I185*H185,2)</f>
        <v>0</v>
      </c>
      <c r="BL185" s="17" t="s">
        <v>125</v>
      </c>
      <c r="BM185" s="216" t="s">
        <v>259</v>
      </c>
    </row>
    <row r="186" spans="1:65" s="13" customFormat="1" ht="11.25">
      <c r="B186" s="218"/>
      <c r="C186" s="219"/>
      <c r="D186" s="220" t="s">
        <v>134</v>
      </c>
      <c r="E186" s="219"/>
      <c r="F186" s="222" t="s">
        <v>260</v>
      </c>
      <c r="G186" s="219"/>
      <c r="H186" s="223">
        <v>137.08799999999999</v>
      </c>
      <c r="I186" s="224"/>
      <c r="J186" s="219"/>
      <c r="K186" s="219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134</v>
      </c>
      <c r="AU186" s="229" t="s">
        <v>84</v>
      </c>
      <c r="AV186" s="13" t="s">
        <v>84</v>
      </c>
      <c r="AW186" s="13" t="s">
        <v>4</v>
      </c>
      <c r="AX186" s="13" t="s">
        <v>81</v>
      </c>
      <c r="AY186" s="229" t="s">
        <v>119</v>
      </c>
    </row>
    <row r="187" spans="1:65" s="2" customFormat="1" ht="16.5" customHeight="1">
      <c r="A187" s="34"/>
      <c r="B187" s="35"/>
      <c r="C187" s="204" t="s">
        <v>261</v>
      </c>
      <c r="D187" s="204" t="s">
        <v>121</v>
      </c>
      <c r="E187" s="205" t="s">
        <v>262</v>
      </c>
      <c r="F187" s="206" t="s">
        <v>263</v>
      </c>
      <c r="G187" s="207" t="s">
        <v>124</v>
      </c>
      <c r="H187" s="208">
        <v>267.5</v>
      </c>
      <c r="I187" s="209"/>
      <c r="J187" s="210">
        <f>ROUND(I187*H187,2)</f>
        <v>0</v>
      </c>
      <c r="K187" s="211"/>
      <c r="L187" s="39"/>
      <c r="M187" s="212" t="s">
        <v>1</v>
      </c>
      <c r="N187" s="213" t="s">
        <v>41</v>
      </c>
      <c r="O187" s="71"/>
      <c r="P187" s="214">
        <f>O187*H187</f>
        <v>0</v>
      </c>
      <c r="Q187" s="214">
        <v>0.10362</v>
      </c>
      <c r="R187" s="214">
        <f>Q187*H187</f>
        <v>27.718350000000001</v>
      </c>
      <c r="S187" s="214">
        <v>0</v>
      </c>
      <c r="T187" s="21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6" t="s">
        <v>125</v>
      </c>
      <c r="AT187" s="216" t="s">
        <v>121</v>
      </c>
      <c r="AU187" s="216" t="s">
        <v>84</v>
      </c>
      <c r="AY187" s="17" t="s">
        <v>119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81</v>
      </c>
      <c r="BK187" s="217">
        <f>ROUND(I187*H187,2)</f>
        <v>0</v>
      </c>
      <c r="BL187" s="17" t="s">
        <v>125</v>
      </c>
      <c r="BM187" s="216" t="s">
        <v>264</v>
      </c>
    </row>
    <row r="188" spans="1:65" s="2" customFormat="1" ht="16.5" customHeight="1">
      <c r="A188" s="34"/>
      <c r="B188" s="35"/>
      <c r="C188" s="251" t="s">
        <v>265</v>
      </c>
      <c r="D188" s="251" t="s">
        <v>207</v>
      </c>
      <c r="E188" s="252" t="s">
        <v>266</v>
      </c>
      <c r="F188" s="253" t="s">
        <v>267</v>
      </c>
      <c r="G188" s="254" t="s">
        <v>124</v>
      </c>
      <c r="H188" s="255">
        <v>294.25</v>
      </c>
      <c r="I188" s="256"/>
      <c r="J188" s="257">
        <f>ROUND(I188*H188,2)</f>
        <v>0</v>
      </c>
      <c r="K188" s="258"/>
      <c r="L188" s="259"/>
      <c r="M188" s="260" t="s">
        <v>1</v>
      </c>
      <c r="N188" s="261" t="s">
        <v>41</v>
      </c>
      <c r="O188" s="71"/>
      <c r="P188" s="214">
        <f>O188*H188</f>
        <v>0</v>
      </c>
      <c r="Q188" s="214">
        <v>0.15</v>
      </c>
      <c r="R188" s="214">
        <f>Q188*H188</f>
        <v>44.137499999999996</v>
      </c>
      <c r="S188" s="214">
        <v>0</v>
      </c>
      <c r="T188" s="21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6" t="s">
        <v>152</v>
      </c>
      <c r="AT188" s="216" t="s">
        <v>207</v>
      </c>
      <c r="AU188" s="216" t="s">
        <v>84</v>
      </c>
      <c r="AY188" s="17" t="s">
        <v>119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81</v>
      </c>
      <c r="BK188" s="217">
        <f>ROUND(I188*H188,2)</f>
        <v>0</v>
      </c>
      <c r="BL188" s="17" t="s">
        <v>125</v>
      </c>
      <c r="BM188" s="216" t="s">
        <v>268</v>
      </c>
    </row>
    <row r="189" spans="1:65" s="13" customFormat="1" ht="11.25">
      <c r="B189" s="218"/>
      <c r="C189" s="219"/>
      <c r="D189" s="220" t="s">
        <v>134</v>
      </c>
      <c r="E189" s="219"/>
      <c r="F189" s="222" t="s">
        <v>269</v>
      </c>
      <c r="G189" s="219"/>
      <c r="H189" s="223">
        <v>294.25</v>
      </c>
      <c r="I189" s="224"/>
      <c r="J189" s="219"/>
      <c r="K189" s="219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134</v>
      </c>
      <c r="AU189" s="229" t="s">
        <v>84</v>
      </c>
      <c r="AV189" s="13" t="s">
        <v>84</v>
      </c>
      <c r="AW189" s="13" t="s">
        <v>4</v>
      </c>
      <c r="AX189" s="13" t="s">
        <v>81</v>
      </c>
      <c r="AY189" s="229" t="s">
        <v>119</v>
      </c>
    </row>
    <row r="190" spans="1:65" s="2" customFormat="1" ht="16.5" customHeight="1">
      <c r="A190" s="34"/>
      <c r="B190" s="35"/>
      <c r="C190" s="204" t="s">
        <v>270</v>
      </c>
      <c r="D190" s="204" t="s">
        <v>121</v>
      </c>
      <c r="E190" s="205" t="s">
        <v>271</v>
      </c>
      <c r="F190" s="206" t="s">
        <v>272</v>
      </c>
      <c r="G190" s="207" t="s">
        <v>124</v>
      </c>
      <c r="H190" s="208">
        <v>23.12</v>
      </c>
      <c r="I190" s="209"/>
      <c r="J190" s="210">
        <f>ROUND(I190*H190,2)</f>
        <v>0</v>
      </c>
      <c r="K190" s="211"/>
      <c r="L190" s="39"/>
      <c r="M190" s="212" t="s">
        <v>1</v>
      </c>
      <c r="N190" s="213" t="s">
        <v>41</v>
      </c>
      <c r="O190" s="71"/>
      <c r="P190" s="214">
        <f>O190*H190</f>
        <v>0</v>
      </c>
      <c r="Q190" s="214">
        <v>0.185</v>
      </c>
      <c r="R190" s="214">
        <f>Q190*H190</f>
        <v>4.2772000000000006</v>
      </c>
      <c r="S190" s="214">
        <v>0</v>
      </c>
      <c r="T190" s="21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6" t="s">
        <v>125</v>
      </c>
      <c r="AT190" s="216" t="s">
        <v>121</v>
      </c>
      <c r="AU190" s="216" t="s">
        <v>84</v>
      </c>
      <c r="AY190" s="17" t="s">
        <v>119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7" t="s">
        <v>81</v>
      </c>
      <c r="BK190" s="217">
        <f>ROUND(I190*H190,2)</f>
        <v>0</v>
      </c>
      <c r="BL190" s="17" t="s">
        <v>125</v>
      </c>
      <c r="BM190" s="216" t="s">
        <v>273</v>
      </c>
    </row>
    <row r="191" spans="1:65" s="13" customFormat="1" ht="11.25">
      <c r="B191" s="218"/>
      <c r="C191" s="219"/>
      <c r="D191" s="220" t="s">
        <v>134</v>
      </c>
      <c r="E191" s="221" t="s">
        <v>1</v>
      </c>
      <c r="F191" s="222" t="s">
        <v>274</v>
      </c>
      <c r="G191" s="219"/>
      <c r="H191" s="223">
        <v>23.12</v>
      </c>
      <c r="I191" s="224"/>
      <c r="J191" s="219"/>
      <c r="K191" s="219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134</v>
      </c>
      <c r="AU191" s="229" t="s">
        <v>84</v>
      </c>
      <c r="AV191" s="13" t="s">
        <v>84</v>
      </c>
      <c r="AW191" s="13" t="s">
        <v>32</v>
      </c>
      <c r="AX191" s="13" t="s">
        <v>81</v>
      </c>
      <c r="AY191" s="229" t="s">
        <v>119</v>
      </c>
    </row>
    <row r="192" spans="1:65" s="2" customFormat="1" ht="16.5" customHeight="1">
      <c r="A192" s="34"/>
      <c r="B192" s="35"/>
      <c r="C192" s="204" t="s">
        <v>275</v>
      </c>
      <c r="D192" s="204" t="s">
        <v>121</v>
      </c>
      <c r="E192" s="205" t="s">
        <v>276</v>
      </c>
      <c r="F192" s="206" t="s">
        <v>277</v>
      </c>
      <c r="G192" s="207" t="s">
        <v>160</v>
      </c>
      <c r="H192" s="208">
        <v>13.44</v>
      </c>
      <c r="I192" s="209"/>
      <c r="J192" s="210">
        <f>ROUND(I192*H192,2)</f>
        <v>0</v>
      </c>
      <c r="K192" s="211"/>
      <c r="L192" s="39"/>
      <c r="M192" s="212" t="s">
        <v>1</v>
      </c>
      <c r="N192" s="213" t="s">
        <v>41</v>
      </c>
      <c r="O192" s="71"/>
      <c r="P192" s="214">
        <f>O192*H192</f>
        <v>0</v>
      </c>
      <c r="Q192" s="214">
        <v>1.9593</v>
      </c>
      <c r="R192" s="214">
        <f>Q192*H192</f>
        <v>26.332992000000001</v>
      </c>
      <c r="S192" s="214">
        <v>0</v>
      </c>
      <c r="T192" s="21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6" t="s">
        <v>125</v>
      </c>
      <c r="AT192" s="216" t="s">
        <v>121</v>
      </c>
      <c r="AU192" s="216" t="s">
        <v>84</v>
      </c>
      <c r="AY192" s="17" t="s">
        <v>119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7" t="s">
        <v>81</v>
      </c>
      <c r="BK192" s="217">
        <f>ROUND(I192*H192,2)</f>
        <v>0</v>
      </c>
      <c r="BL192" s="17" t="s">
        <v>125</v>
      </c>
      <c r="BM192" s="216" t="s">
        <v>278</v>
      </c>
    </row>
    <row r="193" spans="1:65" s="15" customFormat="1" ht="11.25">
      <c r="B193" s="241"/>
      <c r="C193" s="242"/>
      <c r="D193" s="220" t="s">
        <v>134</v>
      </c>
      <c r="E193" s="243" t="s">
        <v>1</v>
      </c>
      <c r="F193" s="244" t="s">
        <v>222</v>
      </c>
      <c r="G193" s="242"/>
      <c r="H193" s="243" t="s">
        <v>1</v>
      </c>
      <c r="I193" s="245"/>
      <c r="J193" s="242"/>
      <c r="K193" s="242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134</v>
      </c>
      <c r="AU193" s="250" t="s">
        <v>84</v>
      </c>
      <c r="AV193" s="15" t="s">
        <v>81</v>
      </c>
      <c r="AW193" s="15" t="s">
        <v>32</v>
      </c>
      <c r="AX193" s="15" t="s">
        <v>76</v>
      </c>
      <c r="AY193" s="250" t="s">
        <v>119</v>
      </c>
    </row>
    <row r="194" spans="1:65" s="13" customFormat="1" ht="11.25">
      <c r="B194" s="218"/>
      <c r="C194" s="219"/>
      <c r="D194" s="220" t="s">
        <v>134</v>
      </c>
      <c r="E194" s="221" t="s">
        <v>1</v>
      </c>
      <c r="F194" s="222" t="s">
        <v>279</v>
      </c>
      <c r="G194" s="219"/>
      <c r="H194" s="223">
        <v>13.44</v>
      </c>
      <c r="I194" s="224"/>
      <c r="J194" s="219"/>
      <c r="K194" s="219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134</v>
      </c>
      <c r="AU194" s="229" t="s">
        <v>84</v>
      </c>
      <c r="AV194" s="13" t="s">
        <v>84</v>
      </c>
      <c r="AW194" s="13" t="s">
        <v>32</v>
      </c>
      <c r="AX194" s="13" t="s">
        <v>81</v>
      </c>
      <c r="AY194" s="229" t="s">
        <v>119</v>
      </c>
    </row>
    <row r="195" spans="1:65" s="12" customFormat="1" ht="22.9" customHeight="1">
      <c r="B195" s="188"/>
      <c r="C195" s="189"/>
      <c r="D195" s="190" t="s">
        <v>75</v>
      </c>
      <c r="E195" s="202" t="s">
        <v>157</v>
      </c>
      <c r="F195" s="202" t="s">
        <v>280</v>
      </c>
      <c r="G195" s="189"/>
      <c r="H195" s="189"/>
      <c r="I195" s="192"/>
      <c r="J195" s="203">
        <f>BK195</f>
        <v>0</v>
      </c>
      <c r="K195" s="189"/>
      <c r="L195" s="194"/>
      <c r="M195" s="195"/>
      <c r="N195" s="196"/>
      <c r="O195" s="196"/>
      <c r="P195" s="197">
        <f>SUM(P196:P216)</f>
        <v>0</v>
      </c>
      <c r="Q195" s="196"/>
      <c r="R195" s="197">
        <f>SUM(R196:R216)</f>
        <v>31.254181999999997</v>
      </c>
      <c r="S195" s="196"/>
      <c r="T195" s="198">
        <f>SUM(T196:T216)</f>
        <v>0</v>
      </c>
      <c r="AR195" s="199" t="s">
        <v>81</v>
      </c>
      <c r="AT195" s="200" t="s">
        <v>75</v>
      </c>
      <c r="AU195" s="200" t="s">
        <v>81</v>
      </c>
      <c r="AY195" s="199" t="s">
        <v>119</v>
      </c>
      <c r="BK195" s="201">
        <f>SUM(BK196:BK216)</f>
        <v>0</v>
      </c>
    </row>
    <row r="196" spans="1:65" s="2" customFormat="1" ht="16.5" customHeight="1">
      <c r="A196" s="34"/>
      <c r="B196" s="35"/>
      <c r="C196" s="204" t="s">
        <v>281</v>
      </c>
      <c r="D196" s="204" t="s">
        <v>121</v>
      </c>
      <c r="E196" s="205" t="s">
        <v>282</v>
      </c>
      <c r="F196" s="206" t="s">
        <v>283</v>
      </c>
      <c r="G196" s="207" t="s">
        <v>284</v>
      </c>
      <c r="H196" s="208">
        <v>2</v>
      </c>
      <c r="I196" s="209"/>
      <c r="J196" s="210">
        <f>ROUND(I196*H196,2)</f>
        <v>0</v>
      </c>
      <c r="K196" s="211"/>
      <c r="L196" s="39"/>
      <c r="M196" s="212" t="s">
        <v>1</v>
      </c>
      <c r="N196" s="213" t="s">
        <v>41</v>
      </c>
      <c r="O196" s="71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6" t="s">
        <v>125</v>
      </c>
      <c r="AT196" s="216" t="s">
        <v>121</v>
      </c>
      <c r="AU196" s="216" t="s">
        <v>84</v>
      </c>
      <c r="AY196" s="17" t="s">
        <v>119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7" t="s">
        <v>81</v>
      </c>
      <c r="BK196" s="217">
        <f>ROUND(I196*H196,2)</f>
        <v>0</v>
      </c>
      <c r="BL196" s="17" t="s">
        <v>125</v>
      </c>
      <c r="BM196" s="216" t="s">
        <v>285</v>
      </c>
    </row>
    <row r="197" spans="1:65" s="2" customFormat="1" ht="16.5" customHeight="1">
      <c r="A197" s="34"/>
      <c r="B197" s="35"/>
      <c r="C197" s="204" t="s">
        <v>286</v>
      </c>
      <c r="D197" s="204" t="s">
        <v>121</v>
      </c>
      <c r="E197" s="205" t="s">
        <v>287</v>
      </c>
      <c r="F197" s="206" t="s">
        <v>288</v>
      </c>
      <c r="G197" s="207" t="s">
        <v>284</v>
      </c>
      <c r="H197" s="208">
        <v>90</v>
      </c>
      <c r="I197" s="209"/>
      <c r="J197" s="210">
        <f>ROUND(I197*H197,2)</f>
        <v>0</v>
      </c>
      <c r="K197" s="211"/>
      <c r="L197" s="39"/>
      <c r="M197" s="212" t="s">
        <v>1</v>
      </c>
      <c r="N197" s="213" t="s">
        <v>41</v>
      </c>
      <c r="O197" s="71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6" t="s">
        <v>125</v>
      </c>
      <c r="AT197" s="216" t="s">
        <v>121</v>
      </c>
      <c r="AU197" s="216" t="s">
        <v>84</v>
      </c>
      <c r="AY197" s="17" t="s">
        <v>119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7" t="s">
        <v>81</v>
      </c>
      <c r="BK197" s="217">
        <f>ROUND(I197*H197,2)</f>
        <v>0</v>
      </c>
      <c r="BL197" s="17" t="s">
        <v>125</v>
      </c>
      <c r="BM197" s="216" t="s">
        <v>289</v>
      </c>
    </row>
    <row r="198" spans="1:65" s="13" customFormat="1" ht="11.25">
      <c r="B198" s="218"/>
      <c r="C198" s="219"/>
      <c r="D198" s="220" t="s">
        <v>134</v>
      </c>
      <c r="E198" s="221" t="s">
        <v>1</v>
      </c>
      <c r="F198" s="222" t="s">
        <v>290</v>
      </c>
      <c r="G198" s="219"/>
      <c r="H198" s="223">
        <v>90</v>
      </c>
      <c r="I198" s="224"/>
      <c r="J198" s="219"/>
      <c r="K198" s="219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134</v>
      </c>
      <c r="AU198" s="229" t="s">
        <v>84</v>
      </c>
      <c r="AV198" s="13" t="s">
        <v>84</v>
      </c>
      <c r="AW198" s="13" t="s">
        <v>32</v>
      </c>
      <c r="AX198" s="13" t="s">
        <v>81</v>
      </c>
      <c r="AY198" s="229" t="s">
        <v>119</v>
      </c>
    </row>
    <row r="199" spans="1:65" s="2" customFormat="1" ht="16.5" customHeight="1">
      <c r="A199" s="34"/>
      <c r="B199" s="35"/>
      <c r="C199" s="204" t="s">
        <v>291</v>
      </c>
      <c r="D199" s="204" t="s">
        <v>121</v>
      </c>
      <c r="E199" s="205" t="s">
        <v>292</v>
      </c>
      <c r="F199" s="206" t="s">
        <v>293</v>
      </c>
      <c r="G199" s="207" t="s">
        <v>284</v>
      </c>
      <c r="H199" s="208">
        <v>4</v>
      </c>
      <c r="I199" s="209"/>
      <c r="J199" s="210">
        <f t="shared" ref="J199:J204" si="0">ROUND(I199*H199,2)</f>
        <v>0</v>
      </c>
      <c r="K199" s="211"/>
      <c r="L199" s="39"/>
      <c r="M199" s="212" t="s">
        <v>1</v>
      </c>
      <c r="N199" s="213" t="s">
        <v>41</v>
      </c>
      <c r="O199" s="71"/>
      <c r="P199" s="214">
        <f t="shared" ref="P199:P204" si="1">O199*H199</f>
        <v>0</v>
      </c>
      <c r="Q199" s="214">
        <v>6.9999999999999999E-4</v>
      </c>
      <c r="R199" s="214">
        <f t="shared" ref="R199:R204" si="2">Q199*H199</f>
        <v>2.8E-3</v>
      </c>
      <c r="S199" s="214">
        <v>0</v>
      </c>
      <c r="T199" s="215">
        <f t="shared" ref="T199:T204" si="3"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6" t="s">
        <v>125</v>
      </c>
      <c r="AT199" s="216" t="s">
        <v>121</v>
      </c>
      <c r="AU199" s="216" t="s">
        <v>84</v>
      </c>
      <c r="AY199" s="17" t="s">
        <v>119</v>
      </c>
      <c r="BE199" s="217">
        <f t="shared" ref="BE199:BE204" si="4">IF(N199="základní",J199,0)</f>
        <v>0</v>
      </c>
      <c r="BF199" s="217">
        <f t="shared" ref="BF199:BF204" si="5">IF(N199="snížená",J199,0)</f>
        <v>0</v>
      </c>
      <c r="BG199" s="217">
        <f t="shared" ref="BG199:BG204" si="6">IF(N199="zákl. přenesená",J199,0)</f>
        <v>0</v>
      </c>
      <c r="BH199" s="217">
        <f t="shared" ref="BH199:BH204" si="7">IF(N199="sníž. přenesená",J199,0)</f>
        <v>0</v>
      </c>
      <c r="BI199" s="217">
        <f t="shared" ref="BI199:BI204" si="8">IF(N199="nulová",J199,0)</f>
        <v>0</v>
      </c>
      <c r="BJ199" s="17" t="s">
        <v>81</v>
      </c>
      <c r="BK199" s="217">
        <f t="shared" ref="BK199:BK204" si="9">ROUND(I199*H199,2)</f>
        <v>0</v>
      </c>
      <c r="BL199" s="17" t="s">
        <v>125</v>
      </c>
      <c r="BM199" s="216" t="s">
        <v>294</v>
      </c>
    </row>
    <row r="200" spans="1:65" s="2" customFormat="1" ht="16.5" customHeight="1">
      <c r="A200" s="34"/>
      <c r="B200" s="35"/>
      <c r="C200" s="251" t="s">
        <v>295</v>
      </c>
      <c r="D200" s="251" t="s">
        <v>207</v>
      </c>
      <c r="E200" s="252" t="s">
        <v>296</v>
      </c>
      <c r="F200" s="253" t="s">
        <v>297</v>
      </c>
      <c r="G200" s="254" t="s">
        <v>284</v>
      </c>
      <c r="H200" s="255">
        <v>2</v>
      </c>
      <c r="I200" s="256"/>
      <c r="J200" s="257">
        <f t="shared" si="0"/>
        <v>0</v>
      </c>
      <c r="K200" s="258"/>
      <c r="L200" s="259"/>
      <c r="M200" s="260" t="s">
        <v>1</v>
      </c>
      <c r="N200" s="261" t="s">
        <v>41</v>
      </c>
      <c r="O200" s="71"/>
      <c r="P200" s="214">
        <f t="shared" si="1"/>
        <v>0</v>
      </c>
      <c r="Q200" s="214">
        <v>3.5000000000000001E-3</v>
      </c>
      <c r="R200" s="214">
        <f t="shared" si="2"/>
        <v>7.0000000000000001E-3</v>
      </c>
      <c r="S200" s="214">
        <v>0</v>
      </c>
      <c r="T200" s="215">
        <f t="shared" si="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6" t="s">
        <v>152</v>
      </c>
      <c r="AT200" s="216" t="s">
        <v>207</v>
      </c>
      <c r="AU200" s="216" t="s">
        <v>84</v>
      </c>
      <c r="AY200" s="17" t="s">
        <v>119</v>
      </c>
      <c r="BE200" s="217">
        <f t="shared" si="4"/>
        <v>0</v>
      </c>
      <c r="BF200" s="217">
        <f t="shared" si="5"/>
        <v>0</v>
      </c>
      <c r="BG200" s="217">
        <f t="shared" si="6"/>
        <v>0</v>
      </c>
      <c r="BH200" s="217">
        <f t="shared" si="7"/>
        <v>0</v>
      </c>
      <c r="BI200" s="217">
        <f t="shared" si="8"/>
        <v>0</v>
      </c>
      <c r="BJ200" s="17" t="s">
        <v>81</v>
      </c>
      <c r="BK200" s="217">
        <f t="shared" si="9"/>
        <v>0</v>
      </c>
      <c r="BL200" s="17" t="s">
        <v>125</v>
      </c>
      <c r="BM200" s="216" t="s">
        <v>298</v>
      </c>
    </row>
    <row r="201" spans="1:65" s="2" customFormat="1" ht="16.5" customHeight="1">
      <c r="A201" s="34"/>
      <c r="B201" s="35"/>
      <c r="C201" s="251" t="s">
        <v>299</v>
      </c>
      <c r="D201" s="251" t="s">
        <v>207</v>
      </c>
      <c r="E201" s="252" t="s">
        <v>300</v>
      </c>
      <c r="F201" s="253" t="s">
        <v>301</v>
      </c>
      <c r="G201" s="254" t="s">
        <v>284</v>
      </c>
      <c r="H201" s="255">
        <v>2</v>
      </c>
      <c r="I201" s="256"/>
      <c r="J201" s="257">
        <f t="shared" si="0"/>
        <v>0</v>
      </c>
      <c r="K201" s="258"/>
      <c r="L201" s="259"/>
      <c r="M201" s="260" t="s">
        <v>1</v>
      </c>
      <c r="N201" s="261" t="s">
        <v>41</v>
      </c>
      <c r="O201" s="71"/>
      <c r="P201" s="214">
        <f t="shared" si="1"/>
        <v>0</v>
      </c>
      <c r="Q201" s="214">
        <v>4.0000000000000001E-3</v>
      </c>
      <c r="R201" s="214">
        <f t="shared" si="2"/>
        <v>8.0000000000000002E-3</v>
      </c>
      <c r="S201" s="214">
        <v>0</v>
      </c>
      <c r="T201" s="215">
        <f t="shared" si="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6" t="s">
        <v>152</v>
      </c>
      <c r="AT201" s="216" t="s">
        <v>207</v>
      </c>
      <c r="AU201" s="216" t="s">
        <v>84</v>
      </c>
      <c r="AY201" s="17" t="s">
        <v>119</v>
      </c>
      <c r="BE201" s="217">
        <f t="shared" si="4"/>
        <v>0</v>
      </c>
      <c r="BF201" s="217">
        <f t="shared" si="5"/>
        <v>0</v>
      </c>
      <c r="BG201" s="217">
        <f t="shared" si="6"/>
        <v>0</v>
      </c>
      <c r="BH201" s="217">
        <f t="shared" si="7"/>
        <v>0</v>
      </c>
      <c r="BI201" s="217">
        <f t="shared" si="8"/>
        <v>0</v>
      </c>
      <c r="BJ201" s="17" t="s">
        <v>81</v>
      </c>
      <c r="BK201" s="217">
        <f t="shared" si="9"/>
        <v>0</v>
      </c>
      <c r="BL201" s="17" t="s">
        <v>125</v>
      </c>
      <c r="BM201" s="216" t="s">
        <v>302</v>
      </c>
    </row>
    <row r="202" spans="1:65" s="2" customFormat="1" ht="16.5" customHeight="1">
      <c r="A202" s="34"/>
      <c r="B202" s="35"/>
      <c r="C202" s="204" t="s">
        <v>303</v>
      </c>
      <c r="D202" s="204" t="s">
        <v>121</v>
      </c>
      <c r="E202" s="205" t="s">
        <v>304</v>
      </c>
      <c r="F202" s="206" t="s">
        <v>305</v>
      </c>
      <c r="G202" s="207" t="s">
        <v>284</v>
      </c>
      <c r="H202" s="208">
        <v>4</v>
      </c>
      <c r="I202" s="209"/>
      <c r="J202" s="210">
        <f t="shared" si="0"/>
        <v>0</v>
      </c>
      <c r="K202" s="211"/>
      <c r="L202" s="39"/>
      <c r="M202" s="212" t="s">
        <v>1</v>
      </c>
      <c r="N202" s="213" t="s">
        <v>41</v>
      </c>
      <c r="O202" s="71"/>
      <c r="P202" s="214">
        <f t="shared" si="1"/>
        <v>0</v>
      </c>
      <c r="Q202" s="214">
        <v>0.10940999999999999</v>
      </c>
      <c r="R202" s="214">
        <f t="shared" si="2"/>
        <v>0.43763999999999997</v>
      </c>
      <c r="S202" s="214">
        <v>0</v>
      </c>
      <c r="T202" s="215">
        <f t="shared" si="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6" t="s">
        <v>125</v>
      </c>
      <c r="AT202" s="216" t="s">
        <v>121</v>
      </c>
      <c r="AU202" s="216" t="s">
        <v>84</v>
      </c>
      <c r="AY202" s="17" t="s">
        <v>119</v>
      </c>
      <c r="BE202" s="217">
        <f t="shared" si="4"/>
        <v>0</v>
      </c>
      <c r="BF202" s="217">
        <f t="shared" si="5"/>
        <v>0</v>
      </c>
      <c r="BG202" s="217">
        <f t="shared" si="6"/>
        <v>0</v>
      </c>
      <c r="BH202" s="217">
        <f t="shared" si="7"/>
        <v>0</v>
      </c>
      <c r="BI202" s="217">
        <f t="shared" si="8"/>
        <v>0</v>
      </c>
      <c r="BJ202" s="17" t="s">
        <v>81</v>
      </c>
      <c r="BK202" s="217">
        <f t="shared" si="9"/>
        <v>0</v>
      </c>
      <c r="BL202" s="17" t="s">
        <v>125</v>
      </c>
      <c r="BM202" s="216" t="s">
        <v>306</v>
      </c>
    </row>
    <row r="203" spans="1:65" s="2" customFormat="1" ht="16.5" customHeight="1">
      <c r="A203" s="34"/>
      <c r="B203" s="35"/>
      <c r="C203" s="251" t="s">
        <v>307</v>
      </c>
      <c r="D203" s="251" t="s">
        <v>207</v>
      </c>
      <c r="E203" s="252" t="s">
        <v>308</v>
      </c>
      <c r="F203" s="253" t="s">
        <v>309</v>
      </c>
      <c r="G203" s="254" t="s">
        <v>284</v>
      </c>
      <c r="H203" s="255">
        <v>4</v>
      </c>
      <c r="I203" s="256"/>
      <c r="J203" s="257">
        <f t="shared" si="0"/>
        <v>0</v>
      </c>
      <c r="K203" s="258"/>
      <c r="L203" s="259"/>
      <c r="M203" s="260" t="s">
        <v>1</v>
      </c>
      <c r="N203" s="261" t="s">
        <v>41</v>
      </c>
      <c r="O203" s="71"/>
      <c r="P203" s="214">
        <f t="shared" si="1"/>
        <v>0</v>
      </c>
      <c r="Q203" s="214">
        <v>6.1000000000000004E-3</v>
      </c>
      <c r="R203" s="214">
        <f t="shared" si="2"/>
        <v>2.4400000000000002E-2</v>
      </c>
      <c r="S203" s="214">
        <v>0</v>
      </c>
      <c r="T203" s="215">
        <f t="shared" si="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6" t="s">
        <v>152</v>
      </c>
      <c r="AT203" s="216" t="s">
        <v>207</v>
      </c>
      <c r="AU203" s="216" t="s">
        <v>84</v>
      </c>
      <c r="AY203" s="17" t="s">
        <v>119</v>
      </c>
      <c r="BE203" s="217">
        <f t="shared" si="4"/>
        <v>0</v>
      </c>
      <c r="BF203" s="217">
        <f t="shared" si="5"/>
        <v>0</v>
      </c>
      <c r="BG203" s="217">
        <f t="shared" si="6"/>
        <v>0</v>
      </c>
      <c r="BH203" s="217">
        <f t="shared" si="7"/>
        <v>0</v>
      </c>
      <c r="BI203" s="217">
        <f t="shared" si="8"/>
        <v>0</v>
      </c>
      <c r="BJ203" s="17" t="s">
        <v>81</v>
      </c>
      <c r="BK203" s="217">
        <f t="shared" si="9"/>
        <v>0</v>
      </c>
      <c r="BL203" s="17" t="s">
        <v>125</v>
      </c>
      <c r="BM203" s="216" t="s">
        <v>310</v>
      </c>
    </row>
    <row r="204" spans="1:65" s="2" customFormat="1" ht="16.5" customHeight="1">
      <c r="A204" s="34"/>
      <c r="B204" s="35"/>
      <c r="C204" s="204" t="s">
        <v>311</v>
      </c>
      <c r="D204" s="204" t="s">
        <v>121</v>
      </c>
      <c r="E204" s="205" t="s">
        <v>312</v>
      </c>
      <c r="F204" s="206" t="s">
        <v>313</v>
      </c>
      <c r="G204" s="207" t="s">
        <v>138</v>
      </c>
      <c r="H204" s="208">
        <v>113.5</v>
      </c>
      <c r="I204" s="209"/>
      <c r="J204" s="210">
        <f t="shared" si="0"/>
        <v>0</v>
      </c>
      <c r="K204" s="211"/>
      <c r="L204" s="39"/>
      <c r="M204" s="212" t="s">
        <v>1</v>
      </c>
      <c r="N204" s="213" t="s">
        <v>41</v>
      </c>
      <c r="O204" s="71"/>
      <c r="P204" s="214">
        <f t="shared" si="1"/>
        <v>0</v>
      </c>
      <c r="Q204" s="214">
        <v>8.0000000000000007E-5</v>
      </c>
      <c r="R204" s="214">
        <f t="shared" si="2"/>
        <v>9.0800000000000013E-3</v>
      </c>
      <c r="S204" s="214">
        <v>0</v>
      </c>
      <c r="T204" s="215">
        <f t="shared" si="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6" t="s">
        <v>125</v>
      </c>
      <c r="AT204" s="216" t="s">
        <v>121</v>
      </c>
      <c r="AU204" s="216" t="s">
        <v>84</v>
      </c>
      <c r="AY204" s="17" t="s">
        <v>119</v>
      </c>
      <c r="BE204" s="217">
        <f t="shared" si="4"/>
        <v>0</v>
      </c>
      <c r="BF204" s="217">
        <f t="shared" si="5"/>
        <v>0</v>
      </c>
      <c r="BG204" s="217">
        <f t="shared" si="6"/>
        <v>0</v>
      </c>
      <c r="BH204" s="217">
        <f t="shared" si="7"/>
        <v>0</v>
      </c>
      <c r="BI204" s="217">
        <f t="shared" si="8"/>
        <v>0</v>
      </c>
      <c r="BJ204" s="17" t="s">
        <v>81</v>
      </c>
      <c r="BK204" s="217">
        <f t="shared" si="9"/>
        <v>0</v>
      </c>
      <c r="BL204" s="17" t="s">
        <v>125</v>
      </c>
      <c r="BM204" s="216" t="s">
        <v>314</v>
      </c>
    </row>
    <row r="205" spans="1:65" s="13" customFormat="1" ht="11.25">
      <c r="B205" s="218"/>
      <c r="C205" s="219"/>
      <c r="D205" s="220" t="s">
        <v>134</v>
      </c>
      <c r="E205" s="221" t="s">
        <v>1</v>
      </c>
      <c r="F205" s="222" t="s">
        <v>315</v>
      </c>
      <c r="G205" s="219"/>
      <c r="H205" s="223">
        <v>113.5</v>
      </c>
      <c r="I205" s="224"/>
      <c r="J205" s="219"/>
      <c r="K205" s="219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134</v>
      </c>
      <c r="AU205" s="229" t="s">
        <v>84</v>
      </c>
      <c r="AV205" s="13" t="s">
        <v>84</v>
      </c>
      <c r="AW205" s="13" t="s">
        <v>32</v>
      </c>
      <c r="AX205" s="13" t="s">
        <v>81</v>
      </c>
      <c r="AY205" s="229" t="s">
        <v>119</v>
      </c>
    </row>
    <row r="206" spans="1:65" s="2" customFormat="1" ht="16.5" customHeight="1">
      <c r="A206" s="34"/>
      <c r="B206" s="35"/>
      <c r="C206" s="204" t="s">
        <v>316</v>
      </c>
      <c r="D206" s="204" t="s">
        <v>121</v>
      </c>
      <c r="E206" s="205" t="s">
        <v>317</v>
      </c>
      <c r="F206" s="206" t="s">
        <v>318</v>
      </c>
      <c r="G206" s="207" t="s">
        <v>138</v>
      </c>
      <c r="H206" s="208">
        <v>113.5</v>
      </c>
      <c r="I206" s="209"/>
      <c r="J206" s="210">
        <f>ROUND(I206*H206,2)</f>
        <v>0</v>
      </c>
      <c r="K206" s="211"/>
      <c r="L206" s="39"/>
      <c r="M206" s="212" t="s">
        <v>1</v>
      </c>
      <c r="N206" s="213" t="s">
        <v>41</v>
      </c>
      <c r="O206" s="71"/>
      <c r="P206" s="214">
        <f>O206*H206</f>
        <v>0</v>
      </c>
      <c r="Q206" s="214">
        <v>1.1E-4</v>
      </c>
      <c r="R206" s="214">
        <f>Q206*H206</f>
        <v>1.2485000000000001E-2</v>
      </c>
      <c r="S206" s="214">
        <v>0</v>
      </c>
      <c r="T206" s="21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6" t="s">
        <v>125</v>
      </c>
      <c r="AT206" s="216" t="s">
        <v>121</v>
      </c>
      <c r="AU206" s="216" t="s">
        <v>84</v>
      </c>
      <c r="AY206" s="17" t="s">
        <v>119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7" t="s">
        <v>81</v>
      </c>
      <c r="BK206" s="217">
        <f>ROUND(I206*H206,2)</f>
        <v>0</v>
      </c>
      <c r="BL206" s="17" t="s">
        <v>125</v>
      </c>
      <c r="BM206" s="216" t="s">
        <v>319</v>
      </c>
    </row>
    <row r="207" spans="1:65" s="2" customFormat="1" ht="16.5" customHeight="1">
      <c r="A207" s="34"/>
      <c r="B207" s="35"/>
      <c r="C207" s="204" t="s">
        <v>320</v>
      </c>
      <c r="D207" s="204" t="s">
        <v>121</v>
      </c>
      <c r="E207" s="205" t="s">
        <v>321</v>
      </c>
      <c r="F207" s="206" t="s">
        <v>322</v>
      </c>
      <c r="G207" s="207" t="s">
        <v>284</v>
      </c>
      <c r="H207" s="208">
        <v>1</v>
      </c>
      <c r="I207" s="209"/>
      <c r="J207" s="210">
        <f>ROUND(I207*H207,2)</f>
        <v>0</v>
      </c>
      <c r="K207" s="211"/>
      <c r="L207" s="39"/>
      <c r="M207" s="212" t="s">
        <v>1</v>
      </c>
      <c r="N207" s="213" t="s">
        <v>41</v>
      </c>
      <c r="O207" s="71"/>
      <c r="P207" s="214">
        <f>O207*H207</f>
        <v>0</v>
      </c>
      <c r="Q207" s="214">
        <v>5.4000000000000001E-4</v>
      </c>
      <c r="R207" s="214">
        <f>Q207*H207</f>
        <v>5.4000000000000001E-4</v>
      </c>
      <c r="S207" s="214">
        <v>0</v>
      </c>
      <c r="T207" s="21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6" t="s">
        <v>125</v>
      </c>
      <c r="AT207" s="216" t="s">
        <v>121</v>
      </c>
      <c r="AU207" s="216" t="s">
        <v>84</v>
      </c>
      <c r="AY207" s="17" t="s">
        <v>119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7" t="s">
        <v>81</v>
      </c>
      <c r="BK207" s="217">
        <f>ROUND(I207*H207,2)</f>
        <v>0</v>
      </c>
      <c r="BL207" s="17" t="s">
        <v>125</v>
      </c>
      <c r="BM207" s="216" t="s">
        <v>323</v>
      </c>
    </row>
    <row r="208" spans="1:65" s="2" customFormat="1" ht="16.5" customHeight="1">
      <c r="A208" s="34"/>
      <c r="B208" s="35"/>
      <c r="C208" s="204" t="s">
        <v>324</v>
      </c>
      <c r="D208" s="204" t="s">
        <v>121</v>
      </c>
      <c r="E208" s="205" t="s">
        <v>325</v>
      </c>
      <c r="F208" s="206" t="s">
        <v>326</v>
      </c>
      <c r="G208" s="207" t="s">
        <v>138</v>
      </c>
      <c r="H208" s="208">
        <v>4</v>
      </c>
      <c r="I208" s="209"/>
      <c r="J208" s="210">
        <f>ROUND(I208*H208,2)</f>
        <v>0</v>
      </c>
      <c r="K208" s="211"/>
      <c r="L208" s="39"/>
      <c r="M208" s="212" t="s">
        <v>1</v>
      </c>
      <c r="N208" s="213" t="s">
        <v>41</v>
      </c>
      <c r="O208" s="71"/>
      <c r="P208" s="214">
        <f>O208*H208</f>
        <v>0</v>
      </c>
      <c r="Q208" s="214">
        <v>1.3999999999999999E-4</v>
      </c>
      <c r="R208" s="214">
        <f>Q208*H208</f>
        <v>5.5999999999999995E-4</v>
      </c>
      <c r="S208" s="214">
        <v>0</v>
      </c>
      <c r="T208" s="21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6" t="s">
        <v>125</v>
      </c>
      <c r="AT208" s="216" t="s">
        <v>121</v>
      </c>
      <c r="AU208" s="216" t="s">
        <v>84</v>
      </c>
      <c r="AY208" s="17" t="s">
        <v>119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7" t="s">
        <v>81</v>
      </c>
      <c r="BK208" s="217">
        <f>ROUND(I208*H208,2)</f>
        <v>0</v>
      </c>
      <c r="BL208" s="17" t="s">
        <v>125</v>
      </c>
      <c r="BM208" s="216" t="s">
        <v>327</v>
      </c>
    </row>
    <row r="209" spans="1:65" s="2" customFormat="1" ht="16.5" customHeight="1">
      <c r="A209" s="34"/>
      <c r="B209" s="35"/>
      <c r="C209" s="204" t="s">
        <v>328</v>
      </c>
      <c r="D209" s="204" t="s">
        <v>121</v>
      </c>
      <c r="E209" s="205" t="s">
        <v>329</v>
      </c>
      <c r="F209" s="206" t="s">
        <v>330</v>
      </c>
      <c r="G209" s="207" t="s">
        <v>138</v>
      </c>
      <c r="H209" s="208">
        <v>117.5</v>
      </c>
      <c r="I209" s="209"/>
      <c r="J209" s="210">
        <f>ROUND(I209*H209,2)</f>
        <v>0</v>
      </c>
      <c r="K209" s="211"/>
      <c r="L209" s="39"/>
      <c r="M209" s="212" t="s">
        <v>1</v>
      </c>
      <c r="N209" s="213" t="s">
        <v>41</v>
      </c>
      <c r="O209" s="71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6" t="s">
        <v>125</v>
      </c>
      <c r="AT209" s="216" t="s">
        <v>121</v>
      </c>
      <c r="AU209" s="216" t="s">
        <v>84</v>
      </c>
      <c r="AY209" s="17" t="s">
        <v>119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7" t="s">
        <v>81</v>
      </c>
      <c r="BK209" s="217">
        <f>ROUND(I209*H209,2)</f>
        <v>0</v>
      </c>
      <c r="BL209" s="17" t="s">
        <v>125</v>
      </c>
      <c r="BM209" s="216" t="s">
        <v>331</v>
      </c>
    </row>
    <row r="210" spans="1:65" s="2" customFormat="1" ht="16.5" customHeight="1">
      <c r="A210" s="34"/>
      <c r="B210" s="35"/>
      <c r="C210" s="204" t="s">
        <v>332</v>
      </c>
      <c r="D210" s="204" t="s">
        <v>121</v>
      </c>
      <c r="E210" s="205" t="s">
        <v>333</v>
      </c>
      <c r="F210" s="206" t="s">
        <v>334</v>
      </c>
      <c r="G210" s="207" t="s">
        <v>138</v>
      </c>
      <c r="H210" s="208">
        <v>132.69999999999999</v>
      </c>
      <c r="I210" s="209"/>
      <c r="J210" s="210">
        <f>ROUND(I210*H210,2)</f>
        <v>0</v>
      </c>
      <c r="K210" s="211"/>
      <c r="L210" s="39"/>
      <c r="M210" s="212" t="s">
        <v>1</v>
      </c>
      <c r="N210" s="213" t="s">
        <v>41</v>
      </c>
      <c r="O210" s="71"/>
      <c r="P210" s="214">
        <f>O210*H210</f>
        <v>0</v>
      </c>
      <c r="Q210" s="214">
        <v>0.14066999999999999</v>
      </c>
      <c r="R210" s="214">
        <f>Q210*H210</f>
        <v>18.666908999999997</v>
      </c>
      <c r="S210" s="214">
        <v>0</v>
      </c>
      <c r="T210" s="21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6" t="s">
        <v>125</v>
      </c>
      <c r="AT210" s="216" t="s">
        <v>121</v>
      </c>
      <c r="AU210" s="216" t="s">
        <v>84</v>
      </c>
      <c r="AY210" s="17" t="s">
        <v>119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7" t="s">
        <v>81</v>
      </c>
      <c r="BK210" s="217">
        <f>ROUND(I210*H210,2)</f>
        <v>0</v>
      </c>
      <c r="BL210" s="17" t="s">
        <v>125</v>
      </c>
      <c r="BM210" s="216" t="s">
        <v>335</v>
      </c>
    </row>
    <row r="211" spans="1:65" s="13" customFormat="1" ht="11.25">
      <c r="B211" s="218"/>
      <c r="C211" s="219"/>
      <c r="D211" s="220" t="s">
        <v>134</v>
      </c>
      <c r="E211" s="221" t="s">
        <v>1</v>
      </c>
      <c r="F211" s="222" t="s">
        <v>336</v>
      </c>
      <c r="G211" s="219"/>
      <c r="H211" s="223">
        <v>132.69999999999999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134</v>
      </c>
      <c r="AU211" s="229" t="s">
        <v>84</v>
      </c>
      <c r="AV211" s="13" t="s">
        <v>84</v>
      </c>
      <c r="AW211" s="13" t="s">
        <v>32</v>
      </c>
      <c r="AX211" s="13" t="s">
        <v>81</v>
      </c>
      <c r="AY211" s="229" t="s">
        <v>119</v>
      </c>
    </row>
    <row r="212" spans="1:65" s="2" customFormat="1" ht="16.5" customHeight="1">
      <c r="A212" s="34"/>
      <c r="B212" s="35"/>
      <c r="C212" s="251" t="s">
        <v>337</v>
      </c>
      <c r="D212" s="251" t="s">
        <v>207</v>
      </c>
      <c r="E212" s="252" t="s">
        <v>338</v>
      </c>
      <c r="F212" s="253" t="s">
        <v>339</v>
      </c>
      <c r="G212" s="254" t="s">
        <v>138</v>
      </c>
      <c r="H212" s="255">
        <v>71.823999999999998</v>
      </c>
      <c r="I212" s="256"/>
      <c r="J212" s="257">
        <f>ROUND(I212*H212,2)</f>
        <v>0</v>
      </c>
      <c r="K212" s="258"/>
      <c r="L212" s="259"/>
      <c r="M212" s="260" t="s">
        <v>1</v>
      </c>
      <c r="N212" s="261" t="s">
        <v>41</v>
      </c>
      <c r="O212" s="71"/>
      <c r="P212" s="214">
        <f>O212*H212</f>
        <v>0</v>
      </c>
      <c r="Q212" s="214">
        <v>0.09</v>
      </c>
      <c r="R212" s="214">
        <f>Q212*H212</f>
        <v>6.4641599999999997</v>
      </c>
      <c r="S212" s="214">
        <v>0</v>
      </c>
      <c r="T212" s="21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6" t="s">
        <v>152</v>
      </c>
      <c r="AT212" s="216" t="s">
        <v>207</v>
      </c>
      <c r="AU212" s="216" t="s">
        <v>84</v>
      </c>
      <c r="AY212" s="17" t="s">
        <v>119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7" t="s">
        <v>81</v>
      </c>
      <c r="BK212" s="217">
        <f>ROUND(I212*H212,2)</f>
        <v>0</v>
      </c>
      <c r="BL212" s="17" t="s">
        <v>125</v>
      </c>
      <c r="BM212" s="216" t="s">
        <v>340</v>
      </c>
    </row>
    <row r="213" spans="1:65" s="13" customFormat="1" ht="11.25">
      <c r="B213" s="218"/>
      <c r="C213" s="219"/>
      <c r="D213" s="220" t="s">
        <v>134</v>
      </c>
      <c r="E213" s="219"/>
      <c r="F213" s="222" t="s">
        <v>341</v>
      </c>
      <c r="G213" s="219"/>
      <c r="H213" s="223">
        <v>71.823999999999998</v>
      </c>
      <c r="I213" s="224"/>
      <c r="J213" s="219"/>
      <c r="K213" s="219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134</v>
      </c>
      <c r="AU213" s="229" t="s">
        <v>84</v>
      </c>
      <c r="AV213" s="13" t="s">
        <v>84</v>
      </c>
      <c r="AW213" s="13" t="s">
        <v>4</v>
      </c>
      <c r="AX213" s="13" t="s">
        <v>81</v>
      </c>
      <c r="AY213" s="229" t="s">
        <v>119</v>
      </c>
    </row>
    <row r="214" spans="1:65" s="2" customFormat="1" ht="16.5" customHeight="1">
      <c r="A214" s="34"/>
      <c r="B214" s="35"/>
      <c r="C214" s="251" t="s">
        <v>342</v>
      </c>
      <c r="D214" s="251" t="s">
        <v>207</v>
      </c>
      <c r="E214" s="252" t="s">
        <v>343</v>
      </c>
      <c r="F214" s="253" t="s">
        <v>344</v>
      </c>
      <c r="G214" s="254" t="s">
        <v>138</v>
      </c>
      <c r="H214" s="255">
        <v>68.543999999999997</v>
      </c>
      <c r="I214" s="256"/>
      <c r="J214" s="257">
        <f>ROUND(I214*H214,2)</f>
        <v>0</v>
      </c>
      <c r="K214" s="258"/>
      <c r="L214" s="259"/>
      <c r="M214" s="260" t="s">
        <v>1</v>
      </c>
      <c r="N214" s="261" t="s">
        <v>41</v>
      </c>
      <c r="O214" s="71"/>
      <c r="P214" s="214">
        <f>O214*H214</f>
        <v>0</v>
      </c>
      <c r="Q214" s="214">
        <v>8.2000000000000003E-2</v>
      </c>
      <c r="R214" s="214">
        <f>Q214*H214</f>
        <v>5.6206079999999998</v>
      </c>
      <c r="S214" s="214">
        <v>0</v>
      </c>
      <c r="T214" s="21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6" t="s">
        <v>152</v>
      </c>
      <c r="AT214" s="216" t="s">
        <v>207</v>
      </c>
      <c r="AU214" s="216" t="s">
        <v>84</v>
      </c>
      <c r="AY214" s="17" t="s">
        <v>119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7" t="s">
        <v>81</v>
      </c>
      <c r="BK214" s="217">
        <f>ROUND(I214*H214,2)</f>
        <v>0</v>
      </c>
      <c r="BL214" s="17" t="s">
        <v>125</v>
      </c>
      <c r="BM214" s="216" t="s">
        <v>345</v>
      </c>
    </row>
    <row r="215" spans="1:65" s="2" customFormat="1" ht="19.5">
      <c r="A215" s="34"/>
      <c r="B215" s="35"/>
      <c r="C215" s="36"/>
      <c r="D215" s="220" t="s">
        <v>346</v>
      </c>
      <c r="E215" s="36"/>
      <c r="F215" s="262" t="s">
        <v>347</v>
      </c>
      <c r="G215" s="36"/>
      <c r="H215" s="36"/>
      <c r="I215" s="115"/>
      <c r="J215" s="36"/>
      <c r="K215" s="36"/>
      <c r="L215" s="39"/>
      <c r="M215" s="263"/>
      <c r="N215" s="264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346</v>
      </c>
      <c r="AU215" s="17" t="s">
        <v>84</v>
      </c>
    </row>
    <row r="216" spans="1:65" s="13" customFormat="1" ht="11.25">
      <c r="B216" s="218"/>
      <c r="C216" s="219"/>
      <c r="D216" s="220" t="s">
        <v>134</v>
      </c>
      <c r="E216" s="219"/>
      <c r="F216" s="222" t="s">
        <v>348</v>
      </c>
      <c r="G216" s="219"/>
      <c r="H216" s="223">
        <v>68.543999999999997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134</v>
      </c>
      <c r="AU216" s="229" t="s">
        <v>84</v>
      </c>
      <c r="AV216" s="13" t="s">
        <v>84</v>
      </c>
      <c r="AW216" s="13" t="s">
        <v>4</v>
      </c>
      <c r="AX216" s="13" t="s">
        <v>81</v>
      </c>
      <c r="AY216" s="229" t="s">
        <v>119</v>
      </c>
    </row>
    <row r="217" spans="1:65" s="12" customFormat="1" ht="22.9" customHeight="1">
      <c r="B217" s="188"/>
      <c r="C217" s="189"/>
      <c r="D217" s="190" t="s">
        <v>75</v>
      </c>
      <c r="E217" s="202" t="s">
        <v>349</v>
      </c>
      <c r="F217" s="202" t="s">
        <v>350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SUM(P218:P230)</f>
        <v>0</v>
      </c>
      <c r="Q217" s="196"/>
      <c r="R217" s="197">
        <f>SUM(R218:R230)</f>
        <v>0</v>
      </c>
      <c r="S217" s="196"/>
      <c r="T217" s="198">
        <f>SUM(T218:T230)</f>
        <v>0</v>
      </c>
      <c r="AR217" s="199" t="s">
        <v>81</v>
      </c>
      <c r="AT217" s="200" t="s">
        <v>75</v>
      </c>
      <c r="AU217" s="200" t="s">
        <v>81</v>
      </c>
      <c r="AY217" s="199" t="s">
        <v>119</v>
      </c>
      <c r="BK217" s="201">
        <f>SUM(BK218:BK230)</f>
        <v>0</v>
      </c>
    </row>
    <row r="218" spans="1:65" s="2" customFormat="1" ht="16.5" customHeight="1">
      <c r="A218" s="34"/>
      <c r="B218" s="35"/>
      <c r="C218" s="204" t="s">
        <v>351</v>
      </c>
      <c r="D218" s="204" t="s">
        <v>121</v>
      </c>
      <c r="E218" s="205" t="s">
        <v>352</v>
      </c>
      <c r="F218" s="206" t="s">
        <v>353</v>
      </c>
      <c r="G218" s="207" t="s">
        <v>184</v>
      </c>
      <c r="H218" s="208">
        <v>46.825000000000003</v>
      </c>
      <c r="I218" s="209"/>
      <c r="J218" s="210">
        <f>ROUND(I218*H218,2)</f>
        <v>0</v>
      </c>
      <c r="K218" s="211"/>
      <c r="L218" s="39"/>
      <c r="M218" s="212" t="s">
        <v>1</v>
      </c>
      <c r="N218" s="213" t="s">
        <v>41</v>
      </c>
      <c r="O218" s="71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6" t="s">
        <v>125</v>
      </c>
      <c r="AT218" s="216" t="s">
        <v>121</v>
      </c>
      <c r="AU218" s="216" t="s">
        <v>84</v>
      </c>
      <c r="AY218" s="17" t="s">
        <v>119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7" t="s">
        <v>81</v>
      </c>
      <c r="BK218" s="217">
        <f>ROUND(I218*H218,2)</f>
        <v>0</v>
      </c>
      <c r="BL218" s="17" t="s">
        <v>125</v>
      </c>
      <c r="BM218" s="216" t="s">
        <v>354</v>
      </c>
    </row>
    <row r="219" spans="1:65" s="13" customFormat="1" ht="11.25">
      <c r="B219" s="218"/>
      <c r="C219" s="219"/>
      <c r="D219" s="220" t="s">
        <v>134</v>
      </c>
      <c r="E219" s="221" t="s">
        <v>1</v>
      </c>
      <c r="F219" s="222" t="s">
        <v>355</v>
      </c>
      <c r="G219" s="219"/>
      <c r="H219" s="223">
        <v>46.825000000000003</v>
      </c>
      <c r="I219" s="224"/>
      <c r="J219" s="219"/>
      <c r="K219" s="219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134</v>
      </c>
      <c r="AU219" s="229" t="s">
        <v>84</v>
      </c>
      <c r="AV219" s="13" t="s">
        <v>84</v>
      </c>
      <c r="AW219" s="13" t="s">
        <v>32</v>
      </c>
      <c r="AX219" s="13" t="s">
        <v>81</v>
      </c>
      <c r="AY219" s="229" t="s">
        <v>119</v>
      </c>
    </row>
    <row r="220" spans="1:65" s="2" customFormat="1" ht="16.5" customHeight="1">
      <c r="A220" s="34"/>
      <c r="B220" s="35"/>
      <c r="C220" s="204" t="s">
        <v>356</v>
      </c>
      <c r="D220" s="204" t="s">
        <v>121</v>
      </c>
      <c r="E220" s="205" t="s">
        <v>357</v>
      </c>
      <c r="F220" s="206" t="s">
        <v>183</v>
      </c>
      <c r="G220" s="207" t="s">
        <v>184</v>
      </c>
      <c r="H220" s="208">
        <v>22.738</v>
      </c>
      <c r="I220" s="209"/>
      <c r="J220" s="210">
        <f>ROUND(I220*H220,2)</f>
        <v>0</v>
      </c>
      <c r="K220" s="211"/>
      <c r="L220" s="39"/>
      <c r="M220" s="212" t="s">
        <v>1</v>
      </c>
      <c r="N220" s="213" t="s">
        <v>41</v>
      </c>
      <c r="O220" s="71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6" t="s">
        <v>125</v>
      </c>
      <c r="AT220" s="216" t="s">
        <v>121</v>
      </c>
      <c r="AU220" s="216" t="s">
        <v>84</v>
      </c>
      <c r="AY220" s="17" t="s">
        <v>119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7" t="s">
        <v>81</v>
      </c>
      <c r="BK220" s="217">
        <f>ROUND(I220*H220,2)</f>
        <v>0</v>
      </c>
      <c r="BL220" s="17" t="s">
        <v>125</v>
      </c>
      <c r="BM220" s="216" t="s">
        <v>358</v>
      </c>
    </row>
    <row r="221" spans="1:65" s="13" customFormat="1" ht="11.25">
      <c r="B221" s="218"/>
      <c r="C221" s="219"/>
      <c r="D221" s="220" t="s">
        <v>134</v>
      </c>
      <c r="E221" s="221" t="s">
        <v>1</v>
      </c>
      <c r="F221" s="222" t="s">
        <v>359</v>
      </c>
      <c r="G221" s="219"/>
      <c r="H221" s="223">
        <v>22.738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134</v>
      </c>
      <c r="AU221" s="229" t="s">
        <v>84</v>
      </c>
      <c r="AV221" s="13" t="s">
        <v>84</v>
      </c>
      <c r="AW221" s="13" t="s">
        <v>32</v>
      </c>
      <c r="AX221" s="13" t="s">
        <v>81</v>
      </c>
      <c r="AY221" s="229" t="s">
        <v>119</v>
      </c>
    </row>
    <row r="222" spans="1:65" s="2" customFormat="1" ht="16.5" customHeight="1">
      <c r="A222" s="34"/>
      <c r="B222" s="35"/>
      <c r="C222" s="204" t="s">
        <v>360</v>
      </c>
      <c r="D222" s="204" t="s">
        <v>121</v>
      </c>
      <c r="E222" s="205" t="s">
        <v>361</v>
      </c>
      <c r="F222" s="206" t="s">
        <v>362</v>
      </c>
      <c r="G222" s="207" t="s">
        <v>184</v>
      </c>
      <c r="H222" s="208">
        <v>29.425000000000001</v>
      </c>
      <c r="I222" s="209"/>
      <c r="J222" s="210">
        <f>ROUND(I222*H222,2)</f>
        <v>0</v>
      </c>
      <c r="K222" s="211"/>
      <c r="L222" s="39"/>
      <c r="M222" s="212" t="s">
        <v>1</v>
      </c>
      <c r="N222" s="213" t="s">
        <v>41</v>
      </c>
      <c r="O222" s="71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6" t="s">
        <v>125</v>
      </c>
      <c r="AT222" s="216" t="s">
        <v>121</v>
      </c>
      <c r="AU222" s="216" t="s">
        <v>84</v>
      </c>
      <c r="AY222" s="17" t="s">
        <v>119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7" t="s">
        <v>81</v>
      </c>
      <c r="BK222" s="217">
        <f>ROUND(I222*H222,2)</f>
        <v>0</v>
      </c>
      <c r="BL222" s="17" t="s">
        <v>125</v>
      </c>
      <c r="BM222" s="216" t="s">
        <v>363</v>
      </c>
    </row>
    <row r="223" spans="1:65" s="2" customFormat="1" ht="16.5" customHeight="1">
      <c r="A223" s="34"/>
      <c r="B223" s="35"/>
      <c r="C223" s="204" t="s">
        <v>364</v>
      </c>
      <c r="D223" s="204" t="s">
        <v>121</v>
      </c>
      <c r="E223" s="205" t="s">
        <v>365</v>
      </c>
      <c r="F223" s="206" t="s">
        <v>366</v>
      </c>
      <c r="G223" s="207" t="s">
        <v>184</v>
      </c>
      <c r="H223" s="208">
        <v>318.33199999999999</v>
      </c>
      <c r="I223" s="209"/>
      <c r="J223" s="210">
        <f>ROUND(I223*H223,2)</f>
        <v>0</v>
      </c>
      <c r="K223" s="211"/>
      <c r="L223" s="39"/>
      <c r="M223" s="212" t="s">
        <v>1</v>
      </c>
      <c r="N223" s="213" t="s">
        <v>41</v>
      </c>
      <c r="O223" s="71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6" t="s">
        <v>125</v>
      </c>
      <c r="AT223" s="216" t="s">
        <v>121</v>
      </c>
      <c r="AU223" s="216" t="s">
        <v>84</v>
      </c>
      <c r="AY223" s="17" t="s">
        <v>119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7" t="s">
        <v>81</v>
      </c>
      <c r="BK223" s="217">
        <f>ROUND(I223*H223,2)</f>
        <v>0</v>
      </c>
      <c r="BL223" s="17" t="s">
        <v>125</v>
      </c>
      <c r="BM223" s="216" t="s">
        <v>367</v>
      </c>
    </row>
    <row r="224" spans="1:65" s="13" customFormat="1" ht="11.25">
      <c r="B224" s="218"/>
      <c r="C224" s="219"/>
      <c r="D224" s="220" t="s">
        <v>134</v>
      </c>
      <c r="E224" s="221" t="s">
        <v>1</v>
      </c>
      <c r="F224" s="222" t="s">
        <v>368</v>
      </c>
      <c r="G224" s="219"/>
      <c r="H224" s="223">
        <v>318.33199999999999</v>
      </c>
      <c r="I224" s="224"/>
      <c r="J224" s="219"/>
      <c r="K224" s="219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134</v>
      </c>
      <c r="AU224" s="229" t="s">
        <v>84</v>
      </c>
      <c r="AV224" s="13" t="s">
        <v>84</v>
      </c>
      <c r="AW224" s="13" t="s">
        <v>32</v>
      </c>
      <c r="AX224" s="13" t="s">
        <v>81</v>
      </c>
      <c r="AY224" s="229" t="s">
        <v>119</v>
      </c>
    </row>
    <row r="225" spans="1:65" s="2" customFormat="1" ht="16.5" customHeight="1">
      <c r="A225" s="34"/>
      <c r="B225" s="35"/>
      <c r="C225" s="204" t="s">
        <v>369</v>
      </c>
      <c r="D225" s="204" t="s">
        <v>121</v>
      </c>
      <c r="E225" s="205" t="s">
        <v>370</v>
      </c>
      <c r="F225" s="206" t="s">
        <v>371</v>
      </c>
      <c r="G225" s="207" t="s">
        <v>184</v>
      </c>
      <c r="H225" s="208">
        <v>76.25</v>
      </c>
      <c r="I225" s="209"/>
      <c r="J225" s="210">
        <f>ROUND(I225*H225,2)</f>
        <v>0</v>
      </c>
      <c r="K225" s="211"/>
      <c r="L225" s="39"/>
      <c r="M225" s="212" t="s">
        <v>1</v>
      </c>
      <c r="N225" s="213" t="s">
        <v>41</v>
      </c>
      <c r="O225" s="71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6" t="s">
        <v>125</v>
      </c>
      <c r="AT225" s="216" t="s">
        <v>121</v>
      </c>
      <c r="AU225" s="216" t="s">
        <v>84</v>
      </c>
      <c r="AY225" s="17" t="s">
        <v>119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7" t="s">
        <v>81</v>
      </c>
      <c r="BK225" s="217">
        <f>ROUND(I225*H225,2)</f>
        <v>0</v>
      </c>
      <c r="BL225" s="17" t="s">
        <v>125</v>
      </c>
      <c r="BM225" s="216" t="s">
        <v>372</v>
      </c>
    </row>
    <row r="226" spans="1:65" s="13" customFormat="1" ht="11.25">
      <c r="B226" s="218"/>
      <c r="C226" s="219"/>
      <c r="D226" s="220" t="s">
        <v>134</v>
      </c>
      <c r="E226" s="221" t="s">
        <v>1</v>
      </c>
      <c r="F226" s="222" t="s">
        <v>373</v>
      </c>
      <c r="G226" s="219"/>
      <c r="H226" s="223">
        <v>76.25</v>
      </c>
      <c r="I226" s="224"/>
      <c r="J226" s="219"/>
      <c r="K226" s="219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134</v>
      </c>
      <c r="AU226" s="229" t="s">
        <v>84</v>
      </c>
      <c r="AV226" s="13" t="s">
        <v>84</v>
      </c>
      <c r="AW226" s="13" t="s">
        <v>32</v>
      </c>
      <c r="AX226" s="13" t="s">
        <v>81</v>
      </c>
      <c r="AY226" s="229" t="s">
        <v>119</v>
      </c>
    </row>
    <row r="227" spans="1:65" s="2" customFormat="1" ht="16.5" customHeight="1">
      <c r="A227" s="34"/>
      <c r="B227" s="35"/>
      <c r="C227" s="204" t="s">
        <v>374</v>
      </c>
      <c r="D227" s="204" t="s">
        <v>121</v>
      </c>
      <c r="E227" s="205" t="s">
        <v>375</v>
      </c>
      <c r="F227" s="206" t="s">
        <v>376</v>
      </c>
      <c r="G227" s="207" t="s">
        <v>184</v>
      </c>
      <c r="H227" s="208">
        <v>1067.5</v>
      </c>
      <c r="I227" s="209"/>
      <c r="J227" s="210">
        <f>ROUND(I227*H227,2)</f>
        <v>0</v>
      </c>
      <c r="K227" s="211"/>
      <c r="L227" s="39"/>
      <c r="M227" s="212" t="s">
        <v>1</v>
      </c>
      <c r="N227" s="213" t="s">
        <v>41</v>
      </c>
      <c r="O227" s="71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6" t="s">
        <v>125</v>
      </c>
      <c r="AT227" s="216" t="s">
        <v>121</v>
      </c>
      <c r="AU227" s="216" t="s">
        <v>84</v>
      </c>
      <c r="AY227" s="17" t="s">
        <v>119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7" t="s">
        <v>81</v>
      </c>
      <c r="BK227" s="217">
        <f>ROUND(I227*H227,2)</f>
        <v>0</v>
      </c>
      <c r="BL227" s="17" t="s">
        <v>125</v>
      </c>
      <c r="BM227" s="216" t="s">
        <v>377</v>
      </c>
    </row>
    <row r="228" spans="1:65" s="13" customFormat="1" ht="11.25">
      <c r="B228" s="218"/>
      <c r="C228" s="219"/>
      <c r="D228" s="220" t="s">
        <v>134</v>
      </c>
      <c r="E228" s="221" t="s">
        <v>1</v>
      </c>
      <c r="F228" s="222" t="s">
        <v>378</v>
      </c>
      <c r="G228" s="219"/>
      <c r="H228" s="223">
        <v>1067.5</v>
      </c>
      <c r="I228" s="224"/>
      <c r="J228" s="219"/>
      <c r="K228" s="219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134</v>
      </c>
      <c r="AU228" s="229" t="s">
        <v>84</v>
      </c>
      <c r="AV228" s="13" t="s">
        <v>84</v>
      </c>
      <c r="AW228" s="13" t="s">
        <v>32</v>
      </c>
      <c r="AX228" s="13" t="s">
        <v>81</v>
      </c>
      <c r="AY228" s="229" t="s">
        <v>119</v>
      </c>
    </row>
    <row r="229" spans="1:65" s="2" customFormat="1" ht="16.5" customHeight="1">
      <c r="A229" s="34"/>
      <c r="B229" s="35"/>
      <c r="C229" s="204" t="s">
        <v>379</v>
      </c>
      <c r="D229" s="204" t="s">
        <v>121</v>
      </c>
      <c r="E229" s="205" t="s">
        <v>380</v>
      </c>
      <c r="F229" s="206" t="s">
        <v>381</v>
      </c>
      <c r="G229" s="207" t="s">
        <v>184</v>
      </c>
      <c r="H229" s="208">
        <v>98.988</v>
      </c>
      <c r="I229" s="209"/>
      <c r="J229" s="210">
        <f>ROUND(I229*H229,2)</f>
        <v>0</v>
      </c>
      <c r="K229" s="211"/>
      <c r="L229" s="39"/>
      <c r="M229" s="212" t="s">
        <v>1</v>
      </c>
      <c r="N229" s="213" t="s">
        <v>41</v>
      </c>
      <c r="O229" s="71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6" t="s">
        <v>125</v>
      </c>
      <c r="AT229" s="216" t="s">
        <v>121</v>
      </c>
      <c r="AU229" s="216" t="s">
        <v>84</v>
      </c>
      <c r="AY229" s="17" t="s">
        <v>119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7" t="s">
        <v>81</v>
      </c>
      <c r="BK229" s="217">
        <f>ROUND(I229*H229,2)</f>
        <v>0</v>
      </c>
      <c r="BL229" s="17" t="s">
        <v>125</v>
      </c>
      <c r="BM229" s="216" t="s">
        <v>382</v>
      </c>
    </row>
    <row r="230" spans="1:65" s="13" customFormat="1" ht="11.25">
      <c r="B230" s="218"/>
      <c r="C230" s="219"/>
      <c r="D230" s="220" t="s">
        <v>134</v>
      </c>
      <c r="E230" s="221" t="s">
        <v>1</v>
      </c>
      <c r="F230" s="222" t="s">
        <v>383</v>
      </c>
      <c r="G230" s="219"/>
      <c r="H230" s="223">
        <v>98.988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134</v>
      </c>
      <c r="AU230" s="229" t="s">
        <v>84</v>
      </c>
      <c r="AV230" s="13" t="s">
        <v>84</v>
      </c>
      <c r="AW230" s="13" t="s">
        <v>32</v>
      </c>
      <c r="AX230" s="13" t="s">
        <v>81</v>
      </c>
      <c r="AY230" s="229" t="s">
        <v>119</v>
      </c>
    </row>
    <row r="231" spans="1:65" s="12" customFormat="1" ht="22.9" customHeight="1">
      <c r="B231" s="188"/>
      <c r="C231" s="189"/>
      <c r="D231" s="190" t="s">
        <v>75</v>
      </c>
      <c r="E231" s="202" t="s">
        <v>384</v>
      </c>
      <c r="F231" s="202" t="s">
        <v>385</v>
      </c>
      <c r="G231" s="189"/>
      <c r="H231" s="189"/>
      <c r="I231" s="192"/>
      <c r="J231" s="203">
        <f>BK231</f>
        <v>0</v>
      </c>
      <c r="K231" s="189"/>
      <c r="L231" s="194"/>
      <c r="M231" s="195"/>
      <c r="N231" s="196"/>
      <c r="O231" s="196"/>
      <c r="P231" s="197">
        <f>P232</f>
        <v>0</v>
      </c>
      <c r="Q231" s="196"/>
      <c r="R231" s="197">
        <f>R232</f>
        <v>0</v>
      </c>
      <c r="S231" s="196"/>
      <c r="T231" s="198">
        <f>T232</f>
        <v>0</v>
      </c>
      <c r="AR231" s="199" t="s">
        <v>81</v>
      </c>
      <c r="AT231" s="200" t="s">
        <v>75</v>
      </c>
      <c r="AU231" s="200" t="s">
        <v>81</v>
      </c>
      <c r="AY231" s="199" t="s">
        <v>119</v>
      </c>
      <c r="BK231" s="201">
        <f>BK232</f>
        <v>0</v>
      </c>
    </row>
    <row r="232" spans="1:65" s="2" customFormat="1" ht="16.5" customHeight="1">
      <c r="A232" s="34"/>
      <c r="B232" s="35"/>
      <c r="C232" s="204" t="s">
        <v>386</v>
      </c>
      <c r="D232" s="204" t="s">
        <v>121</v>
      </c>
      <c r="E232" s="205" t="s">
        <v>387</v>
      </c>
      <c r="F232" s="206" t="s">
        <v>388</v>
      </c>
      <c r="G232" s="207" t="s">
        <v>184</v>
      </c>
      <c r="H232" s="208">
        <v>172.35300000000001</v>
      </c>
      <c r="I232" s="209"/>
      <c r="J232" s="210">
        <f>ROUND(I232*H232,2)</f>
        <v>0</v>
      </c>
      <c r="K232" s="211"/>
      <c r="L232" s="39"/>
      <c r="M232" s="212" t="s">
        <v>1</v>
      </c>
      <c r="N232" s="213" t="s">
        <v>41</v>
      </c>
      <c r="O232" s="71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6" t="s">
        <v>125</v>
      </c>
      <c r="AT232" s="216" t="s">
        <v>121</v>
      </c>
      <c r="AU232" s="216" t="s">
        <v>84</v>
      </c>
      <c r="AY232" s="17" t="s">
        <v>119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7" t="s">
        <v>81</v>
      </c>
      <c r="BK232" s="217">
        <f>ROUND(I232*H232,2)</f>
        <v>0</v>
      </c>
      <c r="BL232" s="17" t="s">
        <v>125</v>
      </c>
      <c r="BM232" s="216" t="s">
        <v>389</v>
      </c>
    </row>
    <row r="233" spans="1:65" s="12" customFormat="1" ht="25.9" customHeight="1">
      <c r="B233" s="188"/>
      <c r="C233" s="189"/>
      <c r="D233" s="190" t="s">
        <v>75</v>
      </c>
      <c r="E233" s="191" t="s">
        <v>390</v>
      </c>
      <c r="F233" s="191" t="s">
        <v>391</v>
      </c>
      <c r="G233" s="189"/>
      <c r="H233" s="189"/>
      <c r="I233" s="192"/>
      <c r="J233" s="193">
        <f>BK233</f>
        <v>0</v>
      </c>
      <c r="K233" s="189"/>
      <c r="L233" s="194"/>
      <c r="M233" s="195"/>
      <c r="N233" s="196"/>
      <c r="O233" s="196"/>
      <c r="P233" s="197">
        <f>P234+P236</f>
        <v>0</v>
      </c>
      <c r="Q233" s="196"/>
      <c r="R233" s="197">
        <f>R234+R236</f>
        <v>0</v>
      </c>
      <c r="S233" s="196"/>
      <c r="T233" s="198">
        <f>T234+T236</f>
        <v>0</v>
      </c>
      <c r="AR233" s="199" t="s">
        <v>140</v>
      </c>
      <c r="AT233" s="200" t="s">
        <v>75</v>
      </c>
      <c r="AU233" s="200" t="s">
        <v>76</v>
      </c>
      <c r="AY233" s="199" t="s">
        <v>119</v>
      </c>
      <c r="BK233" s="201">
        <f>BK234+BK236</f>
        <v>0</v>
      </c>
    </row>
    <row r="234" spans="1:65" s="12" customFormat="1" ht="22.9" customHeight="1">
      <c r="B234" s="188"/>
      <c r="C234" s="189"/>
      <c r="D234" s="190" t="s">
        <v>75</v>
      </c>
      <c r="E234" s="202" t="s">
        <v>392</v>
      </c>
      <c r="F234" s="202" t="s">
        <v>393</v>
      </c>
      <c r="G234" s="189"/>
      <c r="H234" s="189"/>
      <c r="I234" s="192"/>
      <c r="J234" s="203">
        <f>BK234</f>
        <v>0</v>
      </c>
      <c r="K234" s="189"/>
      <c r="L234" s="194"/>
      <c r="M234" s="195"/>
      <c r="N234" s="196"/>
      <c r="O234" s="196"/>
      <c r="P234" s="197">
        <f>P235</f>
        <v>0</v>
      </c>
      <c r="Q234" s="196"/>
      <c r="R234" s="197">
        <f>R235</f>
        <v>0</v>
      </c>
      <c r="S234" s="196"/>
      <c r="T234" s="198">
        <f>T235</f>
        <v>0</v>
      </c>
      <c r="AR234" s="199" t="s">
        <v>140</v>
      </c>
      <c r="AT234" s="200" t="s">
        <v>75</v>
      </c>
      <c r="AU234" s="200" t="s">
        <v>81</v>
      </c>
      <c r="AY234" s="199" t="s">
        <v>119</v>
      </c>
      <c r="BK234" s="201">
        <f>BK235</f>
        <v>0</v>
      </c>
    </row>
    <row r="235" spans="1:65" s="2" customFormat="1" ht="16.5" customHeight="1">
      <c r="A235" s="34"/>
      <c r="B235" s="35"/>
      <c r="C235" s="204" t="s">
        <v>394</v>
      </c>
      <c r="D235" s="204" t="s">
        <v>121</v>
      </c>
      <c r="E235" s="205" t="s">
        <v>395</v>
      </c>
      <c r="F235" s="206" t="s">
        <v>393</v>
      </c>
      <c r="G235" s="207" t="s">
        <v>396</v>
      </c>
      <c r="H235" s="208">
        <v>1</v>
      </c>
      <c r="I235" s="209"/>
      <c r="J235" s="210">
        <f>ROUND(I235*H235,2)</f>
        <v>0</v>
      </c>
      <c r="K235" s="211"/>
      <c r="L235" s="39"/>
      <c r="M235" s="212" t="s">
        <v>1</v>
      </c>
      <c r="N235" s="213" t="s">
        <v>41</v>
      </c>
      <c r="O235" s="71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6" t="s">
        <v>397</v>
      </c>
      <c r="AT235" s="216" t="s">
        <v>121</v>
      </c>
      <c r="AU235" s="216" t="s">
        <v>84</v>
      </c>
      <c r="AY235" s="17" t="s">
        <v>119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7" t="s">
        <v>81</v>
      </c>
      <c r="BK235" s="217">
        <f>ROUND(I235*H235,2)</f>
        <v>0</v>
      </c>
      <c r="BL235" s="17" t="s">
        <v>397</v>
      </c>
      <c r="BM235" s="216" t="s">
        <v>398</v>
      </c>
    </row>
    <row r="236" spans="1:65" s="12" customFormat="1" ht="22.9" customHeight="1">
      <c r="B236" s="188"/>
      <c r="C236" s="189"/>
      <c r="D236" s="190" t="s">
        <v>75</v>
      </c>
      <c r="E236" s="202" t="s">
        <v>399</v>
      </c>
      <c r="F236" s="202" t="s">
        <v>400</v>
      </c>
      <c r="G236" s="189"/>
      <c r="H236" s="189"/>
      <c r="I236" s="192"/>
      <c r="J236" s="203">
        <f>BK236</f>
        <v>0</v>
      </c>
      <c r="K236" s="189"/>
      <c r="L236" s="194"/>
      <c r="M236" s="195"/>
      <c r="N236" s="196"/>
      <c r="O236" s="196"/>
      <c r="P236" s="197">
        <f>P237</f>
        <v>0</v>
      </c>
      <c r="Q236" s="196"/>
      <c r="R236" s="197">
        <f>R237</f>
        <v>0</v>
      </c>
      <c r="S236" s="196"/>
      <c r="T236" s="198">
        <f>T237</f>
        <v>0</v>
      </c>
      <c r="AR236" s="199" t="s">
        <v>140</v>
      </c>
      <c r="AT236" s="200" t="s">
        <v>75</v>
      </c>
      <c r="AU236" s="200" t="s">
        <v>81</v>
      </c>
      <c r="AY236" s="199" t="s">
        <v>119</v>
      </c>
      <c r="BK236" s="201">
        <f>BK237</f>
        <v>0</v>
      </c>
    </row>
    <row r="237" spans="1:65" s="2" customFormat="1" ht="16.5" customHeight="1">
      <c r="A237" s="34"/>
      <c r="B237" s="35"/>
      <c r="C237" s="204" t="s">
        <v>401</v>
      </c>
      <c r="D237" s="204" t="s">
        <v>121</v>
      </c>
      <c r="E237" s="205" t="s">
        <v>402</v>
      </c>
      <c r="F237" s="206" t="s">
        <v>400</v>
      </c>
      <c r="G237" s="207" t="s">
        <v>403</v>
      </c>
      <c r="H237" s="208">
        <v>1</v>
      </c>
      <c r="I237" s="209"/>
      <c r="J237" s="210">
        <f>ROUND(I237*H237,2)</f>
        <v>0</v>
      </c>
      <c r="K237" s="211"/>
      <c r="L237" s="39"/>
      <c r="M237" s="265" t="s">
        <v>1</v>
      </c>
      <c r="N237" s="266" t="s">
        <v>41</v>
      </c>
      <c r="O237" s="267"/>
      <c r="P237" s="268">
        <f>O237*H237</f>
        <v>0</v>
      </c>
      <c r="Q237" s="268">
        <v>0</v>
      </c>
      <c r="R237" s="268">
        <f>Q237*H237</f>
        <v>0</v>
      </c>
      <c r="S237" s="268">
        <v>0</v>
      </c>
      <c r="T237" s="269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6" t="s">
        <v>397</v>
      </c>
      <c r="AT237" s="216" t="s">
        <v>121</v>
      </c>
      <c r="AU237" s="216" t="s">
        <v>84</v>
      </c>
      <c r="AY237" s="17" t="s">
        <v>119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7" t="s">
        <v>81</v>
      </c>
      <c r="BK237" s="217">
        <f>ROUND(I237*H237,2)</f>
        <v>0</v>
      </c>
      <c r="BL237" s="17" t="s">
        <v>397</v>
      </c>
      <c r="BM237" s="216" t="s">
        <v>404</v>
      </c>
    </row>
    <row r="238" spans="1:65" s="2" customFormat="1" ht="6.95" customHeight="1">
      <c r="A238" s="34"/>
      <c r="B238" s="54"/>
      <c r="C238" s="55"/>
      <c r="D238" s="55"/>
      <c r="E238" s="55"/>
      <c r="F238" s="55"/>
      <c r="G238" s="55"/>
      <c r="H238" s="55"/>
      <c r="I238" s="152"/>
      <c r="J238" s="55"/>
      <c r="K238" s="55"/>
      <c r="L238" s="39"/>
      <c r="M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</row>
  </sheetData>
  <sheetProtection algorithmName="SHA-512" hashValue="lFjZX+tRs7XTnqEKPTL9Rl6v8RUJVxXq5oJmBkgVKUT57l01W0JB2vaANQvT3HRl+Mtjjn7FYJOMIWIzM+zHlA==" saltValue="/N/3QaNspOWXsv3j1vdns39qSAPiI8tX793JDNymU4MmAVKEHTpb7GkFTGud3QNgNmE4UOGq/Kb0K729Z7g7ig==" spinCount="100000" sheet="1" objects="1" scenarios="1" formatColumns="0" formatRows="0" autoFilter="0"/>
  <autoFilter ref="C124:K237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84</v>
      </c>
    </row>
    <row r="4" spans="1:46" s="1" customFormat="1" ht="24.95" customHeight="1">
      <c r="B4" s="20"/>
      <c r="D4" s="112" t="s">
        <v>87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3" t="str">
        <f>'Rekapitulace stavby'!K6</f>
        <v>Parkoviště ul.Janečská,Bělá pod Bezdězem</v>
      </c>
      <c r="F7" s="314"/>
      <c r="G7" s="314"/>
      <c r="H7" s="314"/>
      <c r="I7" s="108"/>
      <c r="L7" s="20"/>
    </row>
    <row r="8" spans="1:46" s="2" customFormat="1" ht="12" customHeight="1">
      <c r="A8" s="34"/>
      <c r="B8" s="39"/>
      <c r="C8" s="34"/>
      <c r="D8" s="114" t="s">
        <v>88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5" t="s">
        <v>405</v>
      </c>
      <c r="F9" s="316"/>
      <c r="G9" s="316"/>
      <c r="H9" s="316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406</v>
      </c>
      <c r="G12" s="34"/>
      <c r="H12" s="34"/>
      <c r="I12" s="117" t="s">
        <v>22</v>
      </c>
      <c r="J12" s="118" t="str">
        <f>'Rekapitulace stavby'!AN8</f>
        <v>6. 4. 2021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>Město Bělá pod Bezdězem</v>
      </c>
      <c r="F15" s="34"/>
      <c r="G15" s="34"/>
      <c r="H15" s="34"/>
      <c r="I15" s="117" t="s">
        <v>27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28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7" t="str">
        <f>'Rekapitulace stavby'!E14</f>
        <v>Vyplň údaj</v>
      </c>
      <c r="F18" s="318"/>
      <c r="G18" s="318"/>
      <c r="H18" s="318"/>
      <c r="I18" s="117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30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>P.K.I.PROJEKT s.r.o.</v>
      </c>
      <c r="F21" s="34"/>
      <c r="G21" s="34"/>
      <c r="H21" s="34"/>
      <c r="I21" s="117" t="s">
        <v>27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33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>D.Prombergerová</v>
      </c>
      <c r="F24" s="34"/>
      <c r="G24" s="34"/>
      <c r="H24" s="34"/>
      <c r="I24" s="117" t="s">
        <v>27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9" t="s">
        <v>1</v>
      </c>
      <c r="F27" s="319"/>
      <c r="G27" s="319"/>
      <c r="H27" s="319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36</v>
      </c>
      <c r="E30" s="34"/>
      <c r="F30" s="34"/>
      <c r="G30" s="34"/>
      <c r="H30" s="34"/>
      <c r="I30" s="115"/>
      <c r="J30" s="126">
        <f>ROUND(J116,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38</v>
      </c>
      <c r="G32" s="34"/>
      <c r="H32" s="34"/>
      <c r="I32" s="128" t="s">
        <v>37</v>
      </c>
      <c r="J32" s="12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14" t="s">
        <v>41</v>
      </c>
      <c r="F33" s="130">
        <f>ROUND((SUM(BE116:BE141)),  2)</f>
        <v>0</v>
      </c>
      <c r="G33" s="34"/>
      <c r="H33" s="34"/>
      <c r="I33" s="131">
        <v>0.21</v>
      </c>
      <c r="J33" s="130">
        <f>ROUND(((SUM(BE116:BE141))*I33),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42</v>
      </c>
      <c r="F34" s="130">
        <f>ROUND((SUM(BF116:BF141)),  2)</f>
        <v>0</v>
      </c>
      <c r="G34" s="34"/>
      <c r="H34" s="34"/>
      <c r="I34" s="131">
        <v>0.15</v>
      </c>
      <c r="J34" s="130">
        <f>ROUND(((SUM(BF116:BF141))*I34),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43</v>
      </c>
      <c r="F35" s="130">
        <f>ROUND((SUM(BG116:BG141)),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44</v>
      </c>
      <c r="F36" s="130">
        <f>ROUND((SUM(BH116:BH141)),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45</v>
      </c>
      <c r="F37" s="130">
        <f>ROUND((SUM(BI116:BI141)),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49</v>
      </c>
      <c r="E50" s="141"/>
      <c r="F50" s="141"/>
      <c r="G50" s="140" t="s">
        <v>50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51</v>
      </c>
      <c r="E61" s="144"/>
      <c r="F61" s="145" t="s">
        <v>52</v>
      </c>
      <c r="G61" s="143" t="s">
        <v>51</v>
      </c>
      <c r="H61" s="144"/>
      <c r="I61" s="146"/>
      <c r="J61" s="147" t="s">
        <v>52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53</v>
      </c>
      <c r="E65" s="148"/>
      <c r="F65" s="148"/>
      <c r="G65" s="140" t="s">
        <v>54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51</v>
      </c>
      <c r="E76" s="144"/>
      <c r="F76" s="145" t="s">
        <v>52</v>
      </c>
      <c r="G76" s="143" t="s">
        <v>51</v>
      </c>
      <c r="H76" s="144"/>
      <c r="I76" s="146"/>
      <c r="J76" s="147" t="s">
        <v>52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90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0" t="str">
        <f>E7</f>
        <v>Parkoviště ul.Janečská,Bělá pod Bezdězem</v>
      </c>
      <c r="F85" s="321"/>
      <c r="G85" s="321"/>
      <c r="H85" s="321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1" t="str">
        <f>E9</f>
        <v>2 - Veřejné osvětlení</v>
      </c>
      <c r="F87" s="322"/>
      <c r="G87" s="322"/>
      <c r="H87" s="322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6. 4. 2021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Bělá pod Bezdězem</v>
      </c>
      <c r="G91" s="36"/>
      <c r="H91" s="36"/>
      <c r="I91" s="117" t="s">
        <v>30</v>
      </c>
      <c r="J91" s="32" t="str">
        <f>E21</f>
        <v>P.K.I.PROJEKT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7" t="s">
        <v>33</v>
      </c>
      <c r="J92" s="32" t="str">
        <f>E24</f>
        <v>D.Prombergerová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91</v>
      </c>
      <c r="D94" s="157"/>
      <c r="E94" s="157"/>
      <c r="F94" s="157"/>
      <c r="G94" s="157"/>
      <c r="H94" s="157"/>
      <c r="I94" s="158"/>
      <c r="J94" s="159" t="s">
        <v>92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93</v>
      </c>
      <c r="D96" s="36"/>
      <c r="E96" s="36"/>
      <c r="F96" s="36"/>
      <c r="G96" s="36"/>
      <c r="H96" s="36"/>
      <c r="I96" s="115"/>
      <c r="J96" s="84">
        <f>J116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94</v>
      </c>
    </row>
    <row r="97" spans="1:31" s="2" customFormat="1" ht="21.75" customHeight="1">
      <c r="A97" s="34"/>
      <c r="B97" s="35"/>
      <c r="C97" s="36"/>
      <c r="D97" s="36"/>
      <c r="E97" s="36"/>
      <c r="F97" s="36"/>
      <c r="G97" s="36"/>
      <c r="H97" s="36"/>
      <c r="I97" s="115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31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152"/>
      <c r="J98" s="55"/>
      <c r="K98" s="55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pans="1:31" s="2" customFormat="1" ht="6.95" customHeight="1">
      <c r="A102" s="34"/>
      <c r="B102" s="56"/>
      <c r="C102" s="57"/>
      <c r="D102" s="57"/>
      <c r="E102" s="57"/>
      <c r="F102" s="57"/>
      <c r="G102" s="57"/>
      <c r="H102" s="57"/>
      <c r="I102" s="155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24.95" customHeight="1">
      <c r="A103" s="34"/>
      <c r="B103" s="35"/>
      <c r="C103" s="23" t="s">
        <v>104</v>
      </c>
      <c r="D103" s="36"/>
      <c r="E103" s="36"/>
      <c r="F103" s="36"/>
      <c r="G103" s="36"/>
      <c r="H103" s="36"/>
      <c r="I103" s="115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35"/>
      <c r="C104" s="36"/>
      <c r="D104" s="36"/>
      <c r="E104" s="36"/>
      <c r="F104" s="36"/>
      <c r="G104" s="36"/>
      <c r="H104" s="36"/>
      <c r="I104" s="115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2" customHeight="1">
      <c r="A105" s="34"/>
      <c r="B105" s="35"/>
      <c r="C105" s="29" t="s">
        <v>16</v>
      </c>
      <c r="D105" s="36"/>
      <c r="E105" s="36"/>
      <c r="F105" s="36"/>
      <c r="G105" s="36"/>
      <c r="H105" s="36"/>
      <c r="I105" s="115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6.5" customHeight="1">
      <c r="A106" s="34"/>
      <c r="B106" s="35"/>
      <c r="C106" s="36"/>
      <c r="D106" s="36"/>
      <c r="E106" s="320" t="str">
        <f>E7</f>
        <v>Parkoviště ul.Janečská,Bělá pod Bezdězem</v>
      </c>
      <c r="F106" s="321"/>
      <c r="G106" s="321"/>
      <c r="H106" s="321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88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1" t="str">
        <f>E9</f>
        <v>2 - Veřejné osvětlení</v>
      </c>
      <c r="F108" s="322"/>
      <c r="G108" s="322"/>
      <c r="H108" s="322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20</v>
      </c>
      <c r="D110" s="36"/>
      <c r="E110" s="36"/>
      <c r="F110" s="27" t="str">
        <f>F12</f>
        <v xml:space="preserve"> </v>
      </c>
      <c r="G110" s="36"/>
      <c r="H110" s="36"/>
      <c r="I110" s="117" t="s">
        <v>22</v>
      </c>
      <c r="J110" s="66" t="str">
        <f>IF(J12="","",J12)</f>
        <v>6. 4. 2021</v>
      </c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5.7" customHeight="1">
      <c r="A112" s="34"/>
      <c r="B112" s="35"/>
      <c r="C112" s="29" t="s">
        <v>24</v>
      </c>
      <c r="D112" s="36"/>
      <c r="E112" s="36"/>
      <c r="F112" s="27" t="str">
        <f>E15</f>
        <v>Město Bělá pod Bezdězem</v>
      </c>
      <c r="G112" s="36"/>
      <c r="H112" s="36"/>
      <c r="I112" s="117" t="s">
        <v>30</v>
      </c>
      <c r="J112" s="32" t="str">
        <f>E21</f>
        <v>P.K.I.PROJEKT s.r.o.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28</v>
      </c>
      <c r="D113" s="36"/>
      <c r="E113" s="36"/>
      <c r="F113" s="27" t="str">
        <f>IF(E18="","",E18)</f>
        <v>Vyplň údaj</v>
      </c>
      <c r="G113" s="36"/>
      <c r="H113" s="36"/>
      <c r="I113" s="117" t="s">
        <v>33</v>
      </c>
      <c r="J113" s="32" t="str">
        <f>E24</f>
        <v>D.Prombergerová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0.3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11" customFormat="1" ht="29.25" customHeight="1">
      <c r="A115" s="175"/>
      <c r="B115" s="176"/>
      <c r="C115" s="177" t="s">
        <v>105</v>
      </c>
      <c r="D115" s="178" t="s">
        <v>61</v>
      </c>
      <c r="E115" s="178" t="s">
        <v>57</v>
      </c>
      <c r="F115" s="178" t="s">
        <v>58</v>
      </c>
      <c r="G115" s="178" t="s">
        <v>106</v>
      </c>
      <c r="H115" s="178" t="s">
        <v>107</v>
      </c>
      <c r="I115" s="179" t="s">
        <v>108</v>
      </c>
      <c r="J115" s="180" t="s">
        <v>92</v>
      </c>
      <c r="K115" s="181" t="s">
        <v>109</v>
      </c>
      <c r="L115" s="182"/>
      <c r="M115" s="75" t="s">
        <v>1</v>
      </c>
      <c r="N115" s="76" t="s">
        <v>40</v>
      </c>
      <c r="O115" s="76" t="s">
        <v>110</v>
      </c>
      <c r="P115" s="76" t="s">
        <v>111</v>
      </c>
      <c r="Q115" s="76" t="s">
        <v>112</v>
      </c>
      <c r="R115" s="76" t="s">
        <v>113</v>
      </c>
      <c r="S115" s="76" t="s">
        <v>114</v>
      </c>
      <c r="T115" s="77" t="s">
        <v>115</v>
      </c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</row>
    <row r="116" spans="1:65" s="2" customFormat="1" ht="22.9" customHeight="1">
      <c r="A116" s="34"/>
      <c r="B116" s="35"/>
      <c r="C116" s="82" t="s">
        <v>116</v>
      </c>
      <c r="D116" s="36"/>
      <c r="E116" s="36"/>
      <c r="F116" s="36"/>
      <c r="G116" s="36"/>
      <c r="H116" s="36"/>
      <c r="I116" s="115"/>
      <c r="J116" s="183">
        <f>BK116</f>
        <v>0</v>
      </c>
      <c r="K116" s="36"/>
      <c r="L116" s="39"/>
      <c r="M116" s="78"/>
      <c r="N116" s="184"/>
      <c r="O116" s="79"/>
      <c r="P116" s="185">
        <f>SUM(P117:P141)</f>
        <v>0</v>
      </c>
      <c r="Q116" s="79"/>
      <c r="R116" s="185">
        <f>SUM(R117:R141)</f>
        <v>0</v>
      </c>
      <c r="S116" s="79"/>
      <c r="T116" s="186">
        <f>SUM(T117:T141)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75</v>
      </c>
      <c r="AU116" s="17" t="s">
        <v>94</v>
      </c>
      <c r="BK116" s="187">
        <f>SUM(BK117:BK141)</f>
        <v>0</v>
      </c>
    </row>
    <row r="117" spans="1:65" s="2" customFormat="1" ht="16.5" customHeight="1">
      <c r="A117" s="34"/>
      <c r="B117" s="35"/>
      <c r="C117" s="251" t="s">
        <v>81</v>
      </c>
      <c r="D117" s="251" t="s">
        <v>207</v>
      </c>
      <c r="E117" s="252" t="s">
        <v>407</v>
      </c>
      <c r="F117" s="253" t="s">
        <v>408</v>
      </c>
      <c r="G117" s="254" t="s">
        <v>409</v>
      </c>
      <c r="H117" s="255">
        <v>4</v>
      </c>
      <c r="I117" s="256"/>
      <c r="J117" s="257">
        <f t="shared" ref="J117:J141" si="0">ROUND(I117*H117,2)</f>
        <v>0</v>
      </c>
      <c r="K117" s="258"/>
      <c r="L117" s="259"/>
      <c r="M117" s="260" t="s">
        <v>1</v>
      </c>
      <c r="N117" s="261" t="s">
        <v>41</v>
      </c>
      <c r="O117" s="71"/>
      <c r="P117" s="214">
        <f t="shared" ref="P117:P141" si="1">O117*H117</f>
        <v>0</v>
      </c>
      <c r="Q117" s="214">
        <v>0</v>
      </c>
      <c r="R117" s="214">
        <f t="shared" ref="R117:R141" si="2">Q117*H117</f>
        <v>0</v>
      </c>
      <c r="S117" s="214">
        <v>0</v>
      </c>
      <c r="T117" s="215">
        <f t="shared" ref="T117:T141" si="3"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6" t="s">
        <v>152</v>
      </c>
      <c r="AT117" s="216" t="s">
        <v>207</v>
      </c>
      <c r="AU117" s="216" t="s">
        <v>76</v>
      </c>
      <c r="AY117" s="17" t="s">
        <v>119</v>
      </c>
      <c r="BE117" s="217">
        <f t="shared" ref="BE117:BE141" si="4">IF(N117="základní",J117,0)</f>
        <v>0</v>
      </c>
      <c r="BF117" s="217">
        <f t="shared" ref="BF117:BF141" si="5">IF(N117="snížená",J117,0)</f>
        <v>0</v>
      </c>
      <c r="BG117" s="217">
        <f t="shared" ref="BG117:BG141" si="6">IF(N117="zákl. přenesená",J117,0)</f>
        <v>0</v>
      </c>
      <c r="BH117" s="217">
        <f t="shared" ref="BH117:BH141" si="7">IF(N117="sníž. přenesená",J117,0)</f>
        <v>0</v>
      </c>
      <c r="BI117" s="217">
        <f t="shared" ref="BI117:BI141" si="8">IF(N117="nulová",J117,0)</f>
        <v>0</v>
      </c>
      <c r="BJ117" s="17" t="s">
        <v>81</v>
      </c>
      <c r="BK117" s="217">
        <f t="shared" ref="BK117:BK141" si="9">ROUND(I117*H117,2)</f>
        <v>0</v>
      </c>
      <c r="BL117" s="17" t="s">
        <v>125</v>
      </c>
      <c r="BM117" s="216" t="s">
        <v>84</v>
      </c>
    </row>
    <row r="118" spans="1:65" s="2" customFormat="1" ht="16.5" customHeight="1">
      <c r="A118" s="34"/>
      <c r="B118" s="35"/>
      <c r="C118" s="204" t="s">
        <v>84</v>
      </c>
      <c r="D118" s="204" t="s">
        <v>121</v>
      </c>
      <c r="E118" s="205" t="s">
        <v>410</v>
      </c>
      <c r="F118" s="206" t="s">
        <v>411</v>
      </c>
      <c r="G118" s="207" t="s">
        <v>409</v>
      </c>
      <c r="H118" s="208">
        <v>4</v>
      </c>
      <c r="I118" s="209"/>
      <c r="J118" s="210">
        <f t="shared" si="0"/>
        <v>0</v>
      </c>
      <c r="K118" s="211"/>
      <c r="L118" s="39"/>
      <c r="M118" s="212" t="s">
        <v>1</v>
      </c>
      <c r="N118" s="213" t="s">
        <v>41</v>
      </c>
      <c r="O118" s="71"/>
      <c r="P118" s="214">
        <f t="shared" si="1"/>
        <v>0</v>
      </c>
      <c r="Q118" s="214">
        <v>0</v>
      </c>
      <c r="R118" s="214">
        <f t="shared" si="2"/>
        <v>0</v>
      </c>
      <c r="S118" s="214">
        <v>0</v>
      </c>
      <c r="T118" s="215">
        <f t="shared" si="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6" t="s">
        <v>125</v>
      </c>
      <c r="AT118" s="216" t="s">
        <v>121</v>
      </c>
      <c r="AU118" s="216" t="s">
        <v>76</v>
      </c>
      <c r="AY118" s="17" t="s">
        <v>119</v>
      </c>
      <c r="BE118" s="217">
        <f t="shared" si="4"/>
        <v>0</v>
      </c>
      <c r="BF118" s="217">
        <f t="shared" si="5"/>
        <v>0</v>
      </c>
      <c r="BG118" s="217">
        <f t="shared" si="6"/>
        <v>0</v>
      </c>
      <c r="BH118" s="217">
        <f t="shared" si="7"/>
        <v>0</v>
      </c>
      <c r="BI118" s="217">
        <f t="shared" si="8"/>
        <v>0</v>
      </c>
      <c r="BJ118" s="17" t="s">
        <v>81</v>
      </c>
      <c r="BK118" s="217">
        <f t="shared" si="9"/>
        <v>0</v>
      </c>
      <c r="BL118" s="17" t="s">
        <v>125</v>
      </c>
      <c r="BM118" s="216" t="s">
        <v>125</v>
      </c>
    </row>
    <row r="119" spans="1:65" s="2" customFormat="1" ht="16.5" customHeight="1">
      <c r="A119" s="34"/>
      <c r="B119" s="35"/>
      <c r="C119" s="204" t="s">
        <v>130</v>
      </c>
      <c r="D119" s="204" t="s">
        <v>121</v>
      </c>
      <c r="E119" s="205" t="s">
        <v>412</v>
      </c>
      <c r="F119" s="206" t="s">
        <v>413</v>
      </c>
      <c r="G119" s="207" t="s">
        <v>409</v>
      </c>
      <c r="H119" s="208">
        <v>28</v>
      </c>
      <c r="I119" s="209"/>
      <c r="J119" s="210">
        <f t="shared" si="0"/>
        <v>0</v>
      </c>
      <c r="K119" s="211"/>
      <c r="L119" s="39"/>
      <c r="M119" s="212" t="s">
        <v>1</v>
      </c>
      <c r="N119" s="213" t="s">
        <v>41</v>
      </c>
      <c r="O119" s="71"/>
      <c r="P119" s="214">
        <f t="shared" si="1"/>
        <v>0</v>
      </c>
      <c r="Q119" s="214">
        <v>0</v>
      </c>
      <c r="R119" s="214">
        <f t="shared" si="2"/>
        <v>0</v>
      </c>
      <c r="S119" s="214">
        <v>0</v>
      </c>
      <c r="T119" s="215">
        <f t="shared" si="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6" t="s">
        <v>125</v>
      </c>
      <c r="AT119" s="216" t="s">
        <v>121</v>
      </c>
      <c r="AU119" s="216" t="s">
        <v>76</v>
      </c>
      <c r="AY119" s="17" t="s">
        <v>119</v>
      </c>
      <c r="BE119" s="217">
        <f t="shared" si="4"/>
        <v>0</v>
      </c>
      <c r="BF119" s="217">
        <f t="shared" si="5"/>
        <v>0</v>
      </c>
      <c r="BG119" s="217">
        <f t="shared" si="6"/>
        <v>0</v>
      </c>
      <c r="BH119" s="217">
        <f t="shared" si="7"/>
        <v>0</v>
      </c>
      <c r="BI119" s="217">
        <f t="shared" si="8"/>
        <v>0</v>
      </c>
      <c r="BJ119" s="17" t="s">
        <v>81</v>
      </c>
      <c r="BK119" s="217">
        <f t="shared" si="9"/>
        <v>0</v>
      </c>
      <c r="BL119" s="17" t="s">
        <v>125</v>
      </c>
      <c r="BM119" s="216" t="s">
        <v>144</v>
      </c>
    </row>
    <row r="120" spans="1:65" s="2" customFormat="1" ht="16.5" customHeight="1">
      <c r="A120" s="34"/>
      <c r="B120" s="35"/>
      <c r="C120" s="204" t="s">
        <v>125</v>
      </c>
      <c r="D120" s="204" t="s">
        <v>121</v>
      </c>
      <c r="E120" s="205" t="s">
        <v>414</v>
      </c>
      <c r="F120" s="206" t="s">
        <v>415</v>
      </c>
      <c r="G120" s="207" t="s">
        <v>409</v>
      </c>
      <c r="H120" s="208">
        <v>7</v>
      </c>
      <c r="I120" s="209"/>
      <c r="J120" s="210">
        <f t="shared" si="0"/>
        <v>0</v>
      </c>
      <c r="K120" s="211"/>
      <c r="L120" s="39"/>
      <c r="M120" s="212" t="s">
        <v>1</v>
      </c>
      <c r="N120" s="213" t="s">
        <v>41</v>
      </c>
      <c r="O120" s="71"/>
      <c r="P120" s="214">
        <f t="shared" si="1"/>
        <v>0</v>
      </c>
      <c r="Q120" s="214">
        <v>0</v>
      </c>
      <c r="R120" s="214">
        <f t="shared" si="2"/>
        <v>0</v>
      </c>
      <c r="S120" s="214">
        <v>0</v>
      </c>
      <c r="T120" s="215">
        <f t="shared" si="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6" t="s">
        <v>125</v>
      </c>
      <c r="AT120" s="216" t="s">
        <v>121</v>
      </c>
      <c r="AU120" s="216" t="s">
        <v>76</v>
      </c>
      <c r="AY120" s="17" t="s">
        <v>119</v>
      </c>
      <c r="BE120" s="217">
        <f t="shared" si="4"/>
        <v>0</v>
      </c>
      <c r="BF120" s="217">
        <f t="shared" si="5"/>
        <v>0</v>
      </c>
      <c r="BG120" s="217">
        <f t="shared" si="6"/>
        <v>0</v>
      </c>
      <c r="BH120" s="217">
        <f t="shared" si="7"/>
        <v>0</v>
      </c>
      <c r="BI120" s="217">
        <f t="shared" si="8"/>
        <v>0</v>
      </c>
      <c r="BJ120" s="17" t="s">
        <v>81</v>
      </c>
      <c r="BK120" s="217">
        <f t="shared" si="9"/>
        <v>0</v>
      </c>
      <c r="BL120" s="17" t="s">
        <v>125</v>
      </c>
      <c r="BM120" s="216" t="s">
        <v>152</v>
      </c>
    </row>
    <row r="121" spans="1:65" s="2" customFormat="1" ht="16.5" customHeight="1">
      <c r="A121" s="34"/>
      <c r="B121" s="35"/>
      <c r="C121" s="204" t="s">
        <v>140</v>
      </c>
      <c r="D121" s="204" t="s">
        <v>121</v>
      </c>
      <c r="E121" s="205" t="s">
        <v>416</v>
      </c>
      <c r="F121" s="206" t="s">
        <v>417</v>
      </c>
      <c r="G121" s="207" t="s">
        <v>207</v>
      </c>
      <c r="H121" s="208">
        <v>100</v>
      </c>
      <c r="I121" s="209"/>
      <c r="J121" s="210">
        <f t="shared" si="0"/>
        <v>0</v>
      </c>
      <c r="K121" s="211"/>
      <c r="L121" s="39"/>
      <c r="M121" s="212" t="s">
        <v>1</v>
      </c>
      <c r="N121" s="213" t="s">
        <v>41</v>
      </c>
      <c r="O121" s="71"/>
      <c r="P121" s="214">
        <f t="shared" si="1"/>
        <v>0</v>
      </c>
      <c r="Q121" s="214">
        <v>0</v>
      </c>
      <c r="R121" s="214">
        <f t="shared" si="2"/>
        <v>0</v>
      </c>
      <c r="S121" s="214">
        <v>0</v>
      </c>
      <c r="T121" s="215">
        <f t="shared" si="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125</v>
      </c>
      <c r="AT121" s="216" t="s">
        <v>121</v>
      </c>
      <c r="AU121" s="216" t="s">
        <v>76</v>
      </c>
      <c r="AY121" s="17" t="s">
        <v>119</v>
      </c>
      <c r="BE121" s="217">
        <f t="shared" si="4"/>
        <v>0</v>
      </c>
      <c r="BF121" s="217">
        <f t="shared" si="5"/>
        <v>0</v>
      </c>
      <c r="BG121" s="217">
        <f t="shared" si="6"/>
        <v>0</v>
      </c>
      <c r="BH121" s="217">
        <f t="shared" si="7"/>
        <v>0</v>
      </c>
      <c r="BI121" s="217">
        <f t="shared" si="8"/>
        <v>0</v>
      </c>
      <c r="BJ121" s="17" t="s">
        <v>81</v>
      </c>
      <c r="BK121" s="217">
        <f t="shared" si="9"/>
        <v>0</v>
      </c>
      <c r="BL121" s="17" t="s">
        <v>125</v>
      </c>
      <c r="BM121" s="216" t="s">
        <v>165</v>
      </c>
    </row>
    <row r="122" spans="1:65" s="2" customFormat="1" ht="16.5" customHeight="1">
      <c r="A122" s="34"/>
      <c r="B122" s="35"/>
      <c r="C122" s="251" t="s">
        <v>144</v>
      </c>
      <c r="D122" s="251" t="s">
        <v>207</v>
      </c>
      <c r="E122" s="252" t="s">
        <v>418</v>
      </c>
      <c r="F122" s="253" t="s">
        <v>419</v>
      </c>
      <c r="G122" s="254" t="s">
        <v>207</v>
      </c>
      <c r="H122" s="255">
        <v>7</v>
      </c>
      <c r="I122" s="256"/>
      <c r="J122" s="257">
        <f t="shared" si="0"/>
        <v>0</v>
      </c>
      <c r="K122" s="258"/>
      <c r="L122" s="259"/>
      <c r="M122" s="260" t="s">
        <v>1</v>
      </c>
      <c r="N122" s="261" t="s">
        <v>41</v>
      </c>
      <c r="O122" s="71"/>
      <c r="P122" s="214">
        <f t="shared" si="1"/>
        <v>0</v>
      </c>
      <c r="Q122" s="214">
        <v>0</v>
      </c>
      <c r="R122" s="214">
        <f t="shared" si="2"/>
        <v>0</v>
      </c>
      <c r="S122" s="214">
        <v>0</v>
      </c>
      <c r="T122" s="215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152</v>
      </c>
      <c r="AT122" s="216" t="s">
        <v>207</v>
      </c>
      <c r="AU122" s="216" t="s">
        <v>76</v>
      </c>
      <c r="AY122" s="17" t="s">
        <v>119</v>
      </c>
      <c r="BE122" s="217">
        <f t="shared" si="4"/>
        <v>0</v>
      </c>
      <c r="BF122" s="217">
        <f t="shared" si="5"/>
        <v>0</v>
      </c>
      <c r="BG122" s="217">
        <f t="shared" si="6"/>
        <v>0</v>
      </c>
      <c r="BH122" s="217">
        <f t="shared" si="7"/>
        <v>0</v>
      </c>
      <c r="BI122" s="217">
        <f t="shared" si="8"/>
        <v>0</v>
      </c>
      <c r="BJ122" s="17" t="s">
        <v>81</v>
      </c>
      <c r="BK122" s="217">
        <f t="shared" si="9"/>
        <v>0</v>
      </c>
      <c r="BL122" s="17" t="s">
        <v>125</v>
      </c>
      <c r="BM122" s="216" t="s">
        <v>175</v>
      </c>
    </row>
    <row r="123" spans="1:65" s="2" customFormat="1" ht="16.5" customHeight="1">
      <c r="A123" s="34"/>
      <c r="B123" s="35"/>
      <c r="C123" s="251" t="s">
        <v>148</v>
      </c>
      <c r="D123" s="251" t="s">
        <v>207</v>
      </c>
      <c r="E123" s="252" t="s">
        <v>420</v>
      </c>
      <c r="F123" s="253" t="s">
        <v>421</v>
      </c>
      <c r="G123" s="254" t="s">
        <v>409</v>
      </c>
      <c r="H123" s="255">
        <v>5</v>
      </c>
      <c r="I123" s="256"/>
      <c r="J123" s="257">
        <f t="shared" si="0"/>
        <v>0</v>
      </c>
      <c r="K123" s="258"/>
      <c r="L123" s="259"/>
      <c r="M123" s="260" t="s">
        <v>1</v>
      </c>
      <c r="N123" s="261" t="s">
        <v>41</v>
      </c>
      <c r="O123" s="71"/>
      <c r="P123" s="214">
        <f t="shared" si="1"/>
        <v>0</v>
      </c>
      <c r="Q123" s="214">
        <v>0</v>
      </c>
      <c r="R123" s="214">
        <f t="shared" si="2"/>
        <v>0</v>
      </c>
      <c r="S123" s="214">
        <v>0</v>
      </c>
      <c r="T123" s="215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152</v>
      </c>
      <c r="AT123" s="216" t="s">
        <v>207</v>
      </c>
      <c r="AU123" s="216" t="s">
        <v>76</v>
      </c>
      <c r="AY123" s="17" t="s">
        <v>119</v>
      </c>
      <c r="BE123" s="217">
        <f t="shared" si="4"/>
        <v>0</v>
      </c>
      <c r="BF123" s="217">
        <f t="shared" si="5"/>
        <v>0</v>
      </c>
      <c r="BG123" s="217">
        <f t="shared" si="6"/>
        <v>0</v>
      </c>
      <c r="BH123" s="217">
        <f t="shared" si="7"/>
        <v>0</v>
      </c>
      <c r="BI123" s="217">
        <f t="shared" si="8"/>
        <v>0</v>
      </c>
      <c r="BJ123" s="17" t="s">
        <v>81</v>
      </c>
      <c r="BK123" s="217">
        <f t="shared" si="9"/>
        <v>0</v>
      </c>
      <c r="BL123" s="17" t="s">
        <v>125</v>
      </c>
      <c r="BM123" s="216" t="s">
        <v>187</v>
      </c>
    </row>
    <row r="124" spans="1:65" s="2" customFormat="1" ht="16.5" customHeight="1">
      <c r="A124" s="34"/>
      <c r="B124" s="35"/>
      <c r="C124" s="251" t="s">
        <v>152</v>
      </c>
      <c r="D124" s="251" t="s">
        <v>207</v>
      </c>
      <c r="E124" s="252" t="s">
        <v>422</v>
      </c>
      <c r="F124" s="253" t="s">
        <v>423</v>
      </c>
      <c r="G124" s="254" t="s">
        <v>409</v>
      </c>
      <c r="H124" s="255">
        <v>2</v>
      </c>
      <c r="I124" s="256"/>
      <c r="J124" s="257">
        <f t="shared" si="0"/>
        <v>0</v>
      </c>
      <c r="K124" s="258"/>
      <c r="L124" s="259"/>
      <c r="M124" s="260" t="s">
        <v>1</v>
      </c>
      <c r="N124" s="261" t="s">
        <v>41</v>
      </c>
      <c r="O124" s="71"/>
      <c r="P124" s="214">
        <f t="shared" si="1"/>
        <v>0</v>
      </c>
      <c r="Q124" s="214">
        <v>0</v>
      </c>
      <c r="R124" s="214">
        <f t="shared" si="2"/>
        <v>0</v>
      </c>
      <c r="S124" s="214">
        <v>0</v>
      </c>
      <c r="T124" s="215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152</v>
      </c>
      <c r="AT124" s="216" t="s">
        <v>207</v>
      </c>
      <c r="AU124" s="216" t="s">
        <v>76</v>
      </c>
      <c r="AY124" s="17" t="s">
        <v>119</v>
      </c>
      <c r="BE124" s="217">
        <f t="shared" si="4"/>
        <v>0</v>
      </c>
      <c r="BF124" s="217">
        <f t="shared" si="5"/>
        <v>0</v>
      </c>
      <c r="BG124" s="217">
        <f t="shared" si="6"/>
        <v>0</v>
      </c>
      <c r="BH124" s="217">
        <f t="shared" si="7"/>
        <v>0</v>
      </c>
      <c r="BI124" s="217">
        <f t="shared" si="8"/>
        <v>0</v>
      </c>
      <c r="BJ124" s="17" t="s">
        <v>81</v>
      </c>
      <c r="BK124" s="217">
        <f t="shared" si="9"/>
        <v>0</v>
      </c>
      <c r="BL124" s="17" t="s">
        <v>125</v>
      </c>
      <c r="BM124" s="216" t="s">
        <v>197</v>
      </c>
    </row>
    <row r="125" spans="1:65" s="2" customFormat="1" ht="16.5" customHeight="1">
      <c r="A125" s="34"/>
      <c r="B125" s="35"/>
      <c r="C125" s="251" t="s">
        <v>157</v>
      </c>
      <c r="D125" s="251" t="s">
        <v>207</v>
      </c>
      <c r="E125" s="252" t="s">
        <v>424</v>
      </c>
      <c r="F125" s="253" t="s">
        <v>425</v>
      </c>
      <c r="G125" s="254" t="s">
        <v>409</v>
      </c>
      <c r="H125" s="255">
        <v>4</v>
      </c>
      <c r="I125" s="256"/>
      <c r="J125" s="257">
        <f t="shared" si="0"/>
        <v>0</v>
      </c>
      <c r="K125" s="258"/>
      <c r="L125" s="259"/>
      <c r="M125" s="260" t="s">
        <v>1</v>
      </c>
      <c r="N125" s="261" t="s">
        <v>41</v>
      </c>
      <c r="O125" s="71"/>
      <c r="P125" s="214">
        <f t="shared" si="1"/>
        <v>0</v>
      </c>
      <c r="Q125" s="214">
        <v>0</v>
      </c>
      <c r="R125" s="214">
        <f t="shared" si="2"/>
        <v>0</v>
      </c>
      <c r="S125" s="214">
        <v>0</v>
      </c>
      <c r="T125" s="215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152</v>
      </c>
      <c r="AT125" s="216" t="s">
        <v>207</v>
      </c>
      <c r="AU125" s="216" t="s">
        <v>76</v>
      </c>
      <c r="AY125" s="17" t="s">
        <v>119</v>
      </c>
      <c r="BE125" s="217">
        <f t="shared" si="4"/>
        <v>0</v>
      </c>
      <c r="BF125" s="217">
        <f t="shared" si="5"/>
        <v>0</v>
      </c>
      <c r="BG125" s="217">
        <f t="shared" si="6"/>
        <v>0</v>
      </c>
      <c r="BH125" s="217">
        <f t="shared" si="7"/>
        <v>0</v>
      </c>
      <c r="BI125" s="217">
        <f t="shared" si="8"/>
        <v>0</v>
      </c>
      <c r="BJ125" s="17" t="s">
        <v>81</v>
      </c>
      <c r="BK125" s="217">
        <f t="shared" si="9"/>
        <v>0</v>
      </c>
      <c r="BL125" s="17" t="s">
        <v>125</v>
      </c>
      <c r="BM125" s="216" t="s">
        <v>206</v>
      </c>
    </row>
    <row r="126" spans="1:65" s="2" customFormat="1" ht="16.5" customHeight="1">
      <c r="A126" s="34"/>
      <c r="B126" s="35"/>
      <c r="C126" s="251" t="s">
        <v>165</v>
      </c>
      <c r="D126" s="251" t="s">
        <v>207</v>
      </c>
      <c r="E126" s="252" t="s">
        <v>426</v>
      </c>
      <c r="F126" s="253" t="s">
        <v>427</v>
      </c>
      <c r="G126" s="254" t="s">
        <v>409</v>
      </c>
      <c r="H126" s="255">
        <v>1</v>
      </c>
      <c r="I126" s="256"/>
      <c r="J126" s="257">
        <f t="shared" si="0"/>
        <v>0</v>
      </c>
      <c r="K126" s="258"/>
      <c r="L126" s="259"/>
      <c r="M126" s="260" t="s">
        <v>1</v>
      </c>
      <c r="N126" s="261" t="s">
        <v>41</v>
      </c>
      <c r="O126" s="71"/>
      <c r="P126" s="214">
        <f t="shared" si="1"/>
        <v>0</v>
      </c>
      <c r="Q126" s="214">
        <v>0</v>
      </c>
      <c r="R126" s="214">
        <f t="shared" si="2"/>
        <v>0</v>
      </c>
      <c r="S126" s="214">
        <v>0</v>
      </c>
      <c r="T126" s="215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6" t="s">
        <v>152</v>
      </c>
      <c r="AT126" s="216" t="s">
        <v>207</v>
      </c>
      <c r="AU126" s="216" t="s">
        <v>76</v>
      </c>
      <c r="AY126" s="17" t="s">
        <v>119</v>
      </c>
      <c r="BE126" s="217">
        <f t="shared" si="4"/>
        <v>0</v>
      </c>
      <c r="BF126" s="217">
        <f t="shared" si="5"/>
        <v>0</v>
      </c>
      <c r="BG126" s="217">
        <f t="shared" si="6"/>
        <v>0</v>
      </c>
      <c r="BH126" s="217">
        <f t="shared" si="7"/>
        <v>0</v>
      </c>
      <c r="BI126" s="217">
        <f t="shared" si="8"/>
        <v>0</v>
      </c>
      <c r="BJ126" s="17" t="s">
        <v>81</v>
      </c>
      <c r="BK126" s="217">
        <f t="shared" si="9"/>
        <v>0</v>
      </c>
      <c r="BL126" s="17" t="s">
        <v>125</v>
      </c>
      <c r="BM126" s="216" t="s">
        <v>218</v>
      </c>
    </row>
    <row r="127" spans="1:65" s="2" customFormat="1" ht="16.5" customHeight="1">
      <c r="A127" s="34"/>
      <c r="B127" s="35"/>
      <c r="C127" s="251" t="s">
        <v>170</v>
      </c>
      <c r="D127" s="251" t="s">
        <v>207</v>
      </c>
      <c r="E127" s="252" t="s">
        <v>428</v>
      </c>
      <c r="F127" s="253" t="s">
        <v>429</v>
      </c>
      <c r="G127" s="254" t="s">
        <v>207</v>
      </c>
      <c r="H127" s="255">
        <v>90</v>
      </c>
      <c r="I127" s="256"/>
      <c r="J127" s="257">
        <f t="shared" si="0"/>
        <v>0</v>
      </c>
      <c r="K127" s="258"/>
      <c r="L127" s="259"/>
      <c r="M127" s="260" t="s">
        <v>1</v>
      </c>
      <c r="N127" s="261" t="s">
        <v>41</v>
      </c>
      <c r="O127" s="71"/>
      <c r="P127" s="214">
        <f t="shared" si="1"/>
        <v>0</v>
      </c>
      <c r="Q127" s="214">
        <v>0</v>
      </c>
      <c r="R127" s="214">
        <f t="shared" si="2"/>
        <v>0</v>
      </c>
      <c r="S127" s="214">
        <v>0</v>
      </c>
      <c r="T127" s="215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6" t="s">
        <v>152</v>
      </c>
      <c r="AT127" s="216" t="s">
        <v>207</v>
      </c>
      <c r="AU127" s="216" t="s">
        <v>76</v>
      </c>
      <c r="AY127" s="17" t="s">
        <v>119</v>
      </c>
      <c r="BE127" s="217">
        <f t="shared" si="4"/>
        <v>0</v>
      </c>
      <c r="BF127" s="217">
        <f t="shared" si="5"/>
        <v>0</v>
      </c>
      <c r="BG127" s="217">
        <f t="shared" si="6"/>
        <v>0</v>
      </c>
      <c r="BH127" s="217">
        <f t="shared" si="7"/>
        <v>0</v>
      </c>
      <c r="BI127" s="217">
        <f t="shared" si="8"/>
        <v>0</v>
      </c>
      <c r="BJ127" s="17" t="s">
        <v>81</v>
      </c>
      <c r="BK127" s="217">
        <f t="shared" si="9"/>
        <v>0</v>
      </c>
      <c r="BL127" s="17" t="s">
        <v>125</v>
      </c>
      <c r="BM127" s="216" t="s">
        <v>229</v>
      </c>
    </row>
    <row r="128" spans="1:65" s="2" customFormat="1" ht="16.5" customHeight="1">
      <c r="A128" s="34"/>
      <c r="B128" s="35"/>
      <c r="C128" s="251" t="s">
        <v>175</v>
      </c>
      <c r="D128" s="251" t="s">
        <v>207</v>
      </c>
      <c r="E128" s="252" t="s">
        <v>430</v>
      </c>
      <c r="F128" s="253" t="s">
        <v>431</v>
      </c>
      <c r="G128" s="254" t="s">
        <v>207</v>
      </c>
      <c r="H128" s="255">
        <v>90</v>
      </c>
      <c r="I128" s="256"/>
      <c r="J128" s="257">
        <f t="shared" si="0"/>
        <v>0</v>
      </c>
      <c r="K128" s="258"/>
      <c r="L128" s="259"/>
      <c r="M128" s="260" t="s">
        <v>1</v>
      </c>
      <c r="N128" s="261" t="s">
        <v>41</v>
      </c>
      <c r="O128" s="71"/>
      <c r="P128" s="214">
        <f t="shared" si="1"/>
        <v>0</v>
      </c>
      <c r="Q128" s="214">
        <v>0</v>
      </c>
      <c r="R128" s="214">
        <f t="shared" si="2"/>
        <v>0</v>
      </c>
      <c r="S128" s="214">
        <v>0</v>
      </c>
      <c r="T128" s="215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152</v>
      </c>
      <c r="AT128" s="216" t="s">
        <v>207</v>
      </c>
      <c r="AU128" s="216" t="s">
        <v>76</v>
      </c>
      <c r="AY128" s="17" t="s">
        <v>119</v>
      </c>
      <c r="BE128" s="217">
        <f t="shared" si="4"/>
        <v>0</v>
      </c>
      <c r="BF128" s="217">
        <f t="shared" si="5"/>
        <v>0</v>
      </c>
      <c r="BG128" s="217">
        <f t="shared" si="6"/>
        <v>0</v>
      </c>
      <c r="BH128" s="217">
        <f t="shared" si="7"/>
        <v>0</v>
      </c>
      <c r="BI128" s="217">
        <f t="shared" si="8"/>
        <v>0</v>
      </c>
      <c r="BJ128" s="17" t="s">
        <v>81</v>
      </c>
      <c r="BK128" s="217">
        <f t="shared" si="9"/>
        <v>0</v>
      </c>
      <c r="BL128" s="17" t="s">
        <v>125</v>
      </c>
      <c r="BM128" s="216" t="s">
        <v>239</v>
      </c>
    </row>
    <row r="129" spans="1:65" s="2" customFormat="1" ht="16.5" customHeight="1">
      <c r="A129" s="34"/>
      <c r="B129" s="35"/>
      <c r="C129" s="204" t="s">
        <v>181</v>
      </c>
      <c r="D129" s="204" t="s">
        <v>121</v>
      </c>
      <c r="E129" s="205" t="s">
        <v>432</v>
      </c>
      <c r="F129" s="206" t="s">
        <v>433</v>
      </c>
      <c r="G129" s="207" t="s">
        <v>207</v>
      </c>
      <c r="H129" s="208">
        <v>90</v>
      </c>
      <c r="I129" s="209"/>
      <c r="J129" s="210">
        <f t="shared" si="0"/>
        <v>0</v>
      </c>
      <c r="K129" s="211"/>
      <c r="L129" s="39"/>
      <c r="M129" s="212" t="s">
        <v>1</v>
      </c>
      <c r="N129" s="213" t="s">
        <v>41</v>
      </c>
      <c r="O129" s="71"/>
      <c r="P129" s="214">
        <f t="shared" si="1"/>
        <v>0</v>
      </c>
      <c r="Q129" s="214">
        <v>0</v>
      </c>
      <c r="R129" s="214">
        <f t="shared" si="2"/>
        <v>0</v>
      </c>
      <c r="S129" s="214">
        <v>0</v>
      </c>
      <c r="T129" s="215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125</v>
      </c>
      <c r="AT129" s="216" t="s">
        <v>121</v>
      </c>
      <c r="AU129" s="216" t="s">
        <v>76</v>
      </c>
      <c r="AY129" s="17" t="s">
        <v>119</v>
      </c>
      <c r="BE129" s="217">
        <f t="shared" si="4"/>
        <v>0</v>
      </c>
      <c r="BF129" s="217">
        <f t="shared" si="5"/>
        <v>0</v>
      </c>
      <c r="BG129" s="217">
        <f t="shared" si="6"/>
        <v>0</v>
      </c>
      <c r="BH129" s="217">
        <f t="shared" si="7"/>
        <v>0</v>
      </c>
      <c r="BI129" s="217">
        <f t="shared" si="8"/>
        <v>0</v>
      </c>
      <c r="BJ129" s="17" t="s">
        <v>81</v>
      </c>
      <c r="BK129" s="217">
        <f t="shared" si="9"/>
        <v>0</v>
      </c>
      <c r="BL129" s="17" t="s">
        <v>125</v>
      </c>
      <c r="BM129" s="216" t="s">
        <v>247</v>
      </c>
    </row>
    <row r="130" spans="1:65" s="2" customFormat="1" ht="16.5" customHeight="1">
      <c r="A130" s="34"/>
      <c r="B130" s="35"/>
      <c r="C130" s="204" t="s">
        <v>187</v>
      </c>
      <c r="D130" s="204" t="s">
        <v>121</v>
      </c>
      <c r="E130" s="205" t="s">
        <v>434</v>
      </c>
      <c r="F130" s="206" t="s">
        <v>435</v>
      </c>
      <c r="G130" s="207" t="s">
        <v>409</v>
      </c>
      <c r="H130" s="208">
        <v>4</v>
      </c>
      <c r="I130" s="209"/>
      <c r="J130" s="210">
        <f t="shared" si="0"/>
        <v>0</v>
      </c>
      <c r="K130" s="211"/>
      <c r="L130" s="39"/>
      <c r="M130" s="212" t="s">
        <v>1</v>
      </c>
      <c r="N130" s="213" t="s">
        <v>41</v>
      </c>
      <c r="O130" s="71"/>
      <c r="P130" s="214">
        <f t="shared" si="1"/>
        <v>0</v>
      </c>
      <c r="Q130" s="214">
        <v>0</v>
      </c>
      <c r="R130" s="214">
        <f t="shared" si="2"/>
        <v>0</v>
      </c>
      <c r="S130" s="214">
        <v>0</v>
      </c>
      <c r="T130" s="215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125</v>
      </c>
      <c r="AT130" s="216" t="s">
        <v>121</v>
      </c>
      <c r="AU130" s="216" t="s">
        <v>76</v>
      </c>
      <c r="AY130" s="17" t="s">
        <v>119</v>
      </c>
      <c r="BE130" s="217">
        <f t="shared" si="4"/>
        <v>0</v>
      </c>
      <c r="BF130" s="217">
        <f t="shared" si="5"/>
        <v>0</v>
      </c>
      <c r="BG130" s="217">
        <f t="shared" si="6"/>
        <v>0</v>
      </c>
      <c r="BH130" s="217">
        <f t="shared" si="7"/>
        <v>0</v>
      </c>
      <c r="BI130" s="217">
        <f t="shared" si="8"/>
        <v>0</v>
      </c>
      <c r="BJ130" s="17" t="s">
        <v>81</v>
      </c>
      <c r="BK130" s="217">
        <f t="shared" si="9"/>
        <v>0</v>
      </c>
      <c r="BL130" s="17" t="s">
        <v>125</v>
      </c>
      <c r="BM130" s="216" t="s">
        <v>256</v>
      </c>
    </row>
    <row r="131" spans="1:65" s="2" customFormat="1" ht="16.5" customHeight="1">
      <c r="A131" s="34"/>
      <c r="B131" s="35"/>
      <c r="C131" s="204" t="s">
        <v>8</v>
      </c>
      <c r="D131" s="204" t="s">
        <v>121</v>
      </c>
      <c r="E131" s="205" t="s">
        <v>436</v>
      </c>
      <c r="F131" s="206" t="s">
        <v>437</v>
      </c>
      <c r="G131" s="207" t="s">
        <v>409</v>
      </c>
      <c r="H131" s="208">
        <v>4</v>
      </c>
      <c r="I131" s="209"/>
      <c r="J131" s="210">
        <f t="shared" si="0"/>
        <v>0</v>
      </c>
      <c r="K131" s="211"/>
      <c r="L131" s="39"/>
      <c r="M131" s="212" t="s">
        <v>1</v>
      </c>
      <c r="N131" s="213" t="s">
        <v>41</v>
      </c>
      <c r="O131" s="71"/>
      <c r="P131" s="214">
        <f t="shared" si="1"/>
        <v>0</v>
      </c>
      <c r="Q131" s="214">
        <v>0</v>
      </c>
      <c r="R131" s="214">
        <f t="shared" si="2"/>
        <v>0</v>
      </c>
      <c r="S131" s="214">
        <v>0</v>
      </c>
      <c r="T131" s="215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125</v>
      </c>
      <c r="AT131" s="216" t="s">
        <v>121</v>
      </c>
      <c r="AU131" s="216" t="s">
        <v>76</v>
      </c>
      <c r="AY131" s="17" t="s">
        <v>119</v>
      </c>
      <c r="BE131" s="217">
        <f t="shared" si="4"/>
        <v>0</v>
      </c>
      <c r="BF131" s="217">
        <f t="shared" si="5"/>
        <v>0</v>
      </c>
      <c r="BG131" s="217">
        <f t="shared" si="6"/>
        <v>0</v>
      </c>
      <c r="BH131" s="217">
        <f t="shared" si="7"/>
        <v>0</v>
      </c>
      <c r="BI131" s="217">
        <f t="shared" si="8"/>
        <v>0</v>
      </c>
      <c r="BJ131" s="17" t="s">
        <v>81</v>
      </c>
      <c r="BK131" s="217">
        <f t="shared" si="9"/>
        <v>0</v>
      </c>
      <c r="BL131" s="17" t="s">
        <v>125</v>
      </c>
      <c r="BM131" s="216" t="s">
        <v>265</v>
      </c>
    </row>
    <row r="132" spans="1:65" s="2" customFormat="1" ht="16.5" customHeight="1">
      <c r="A132" s="34"/>
      <c r="B132" s="35"/>
      <c r="C132" s="204" t="s">
        <v>197</v>
      </c>
      <c r="D132" s="204" t="s">
        <v>121</v>
      </c>
      <c r="E132" s="205" t="s">
        <v>438</v>
      </c>
      <c r="F132" s="206" t="s">
        <v>439</v>
      </c>
      <c r="G132" s="207" t="s">
        <v>207</v>
      </c>
      <c r="H132" s="208">
        <v>90</v>
      </c>
      <c r="I132" s="209"/>
      <c r="J132" s="210">
        <f t="shared" si="0"/>
        <v>0</v>
      </c>
      <c r="K132" s="211"/>
      <c r="L132" s="39"/>
      <c r="M132" s="212" t="s">
        <v>1</v>
      </c>
      <c r="N132" s="213" t="s">
        <v>41</v>
      </c>
      <c r="O132" s="71"/>
      <c r="P132" s="214">
        <f t="shared" si="1"/>
        <v>0</v>
      </c>
      <c r="Q132" s="214">
        <v>0</v>
      </c>
      <c r="R132" s="214">
        <f t="shared" si="2"/>
        <v>0</v>
      </c>
      <c r="S132" s="214">
        <v>0</v>
      </c>
      <c r="T132" s="215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125</v>
      </c>
      <c r="AT132" s="216" t="s">
        <v>121</v>
      </c>
      <c r="AU132" s="216" t="s">
        <v>76</v>
      </c>
      <c r="AY132" s="17" t="s">
        <v>119</v>
      </c>
      <c r="BE132" s="217">
        <f t="shared" si="4"/>
        <v>0</v>
      </c>
      <c r="BF132" s="217">
        <f t="shared" si="5"/>
        <v>0</v>
      </c>
      <c r="BG132" s="217">
        <f t="shared" si="6"/>
        <v>0</v>
      </c>
      <c r="BH132" s="217">
        <f t="shared" si="7"/>
        <v>0</v>
      </c>
      <c r="BI132" s="217">
        <f t="shared" si="8"/>
        <v>0</v>
      </c>
      <c r="BJ132" s="17" t="s">
        <v>81</v>
      </c>
      <c r="BK132" s="217">
        <f t="shared" si="9"/>
        <v>0</v>
      </c>
      <c r="BL132" s="17" t="s">
        <v>125</v>
      </c>
      <c r="BM132" s="216" t="s">
        <v>275</v>
      </c>
    </row>
    <row r="133" spans="1:65" s="2" customFormat="1" ht="16.5" customHeight="1">
      <c r="A133" s="34"/>
      <c r="B133" s="35"/>
      <c r="C133" s="204" t="s">
        <v>201</v>
      </c>
      <c r="D133" s="204" t="s">
        <v>121</v>
      </c>
      <c r="E133" s="205" t="s">
        <v>440</v>
      </c>
      <c r="F133" s="206" t="s">
        <v>441</v>
      </c>
      <c r="G133" s="207" t="s">
        <v>207</v>
      </c>
      <c r="H133" s="208">
        <v>90</v>
      </c>
      <c r="I133" s="209"/>
      <c r="J133" s="210">
        <f t="shared" si="0"/>
        <v>0</v>
      </c>
      <c r="K133" s="211"/>
      <c r="L133" s="39"/>
      <c r="M133" s="212" t="s">
        <v>1</v>
      </c>
      <c r="N133" s="213" t="s">
        <v>41</v>
      </c>
      <c r="O133" s="71"/>
      <c r="P133" s="214">
        <f t="shared" si="1"/>
        <v>0</v>
      </c>
      <c r="Q133" s="214">
        <v>0</v>
      </c>
      <c r="R133" s="214">
        <f t="shared" si="2"/>
        <v>0</v>
      </c>
      <c r="S133" s="214">
        <v>0</v>
      </c>
      <c r="T133" s="215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6" t="s">
        <v>125</v>
      </c>
      <c r="AT133" s="216" t="s">
        <v>121</v>
      </c>
      <c r="AU133" s="216" t="s">
        <v>76</v>
      </c>
      <c r="AY133" s="17" t="s">
        <v>119</v>
      </c>
      <c r="BE133" s="217">
        <f t="shared" si="4"/>
        <v>0</v>
      </c>
      <c r="BF133" s="217">
        <f t="shared" si="5"/>
        <v>0</v>
      </c>
      <c r="BG133" s="217">
        <f t="shared" si="6"/>
        <v>0</v>
      </c>
      <c r="BH133" s="217">
        <f t="shared" si="7"/>
        <v>0</v>
      </c>
      <c r="BI133" s="217">
        <f t="shared" si="8"/>
        <v>0</v>
      </c>
      <c r="BJ133" s="17" t="s">
        <v>81</v>
      </c>
      <c r="BK133" s="217">
        <f t="shared" si="9"/>
        <v>0</v>
      </c>
      <c r="BL133" s="17" t="s">
        <v>125</v>
      </c>
      <c r="BM133" s="216" t="s">
        <v>286</v>
      </c>
    </row>
    <row r="134" spans="1:65" s="2" customFormat="1" ht="16.5" customHeight="1">
      <c r="A134" s="34"/>
      <c r="B134" s="35"/>
      <c r="C134" s="204" t="s">
        <v>206</v>
      </c>
      <c r="D134" s="204" t="s">
        <v>121</v>
      </c>
      <c r="E134" s="205" t="s">
        <v>442</v>
      </c>
      <c r="F134" s="206" t="s">
        <v>443</v>
      </c>
      <c r="G134" s="207" t="s">
        <v>207</v>
      </c>
      <c r="H134" s="208">
        <v>90</v>
      </c>
      <c r="I134" s="209"/>
      <c r="J134" s="210">
        <f t="shared" si="0"/>
        <v>0</v>
      </c>
      <c r="K134" s="211"/>
      <c r="L134" s="39"/>
      <c r="M134" s="212" t="s">
        <v>1</v>
      </c>
      <c r="N134" s="213" t="s">
        <v>41</v>
      </c>
      <c r="O134" s="71"/>
      <c r="P134" s="214">
        <f t="shared" si="1"/>
        <v>0</v>
      </c>
      <c r="Q134" s="214">
        <v>0</v>
      </c>
      <c r="R134" s="214">
        <f t="shared" si="2"/>
        <v>0</v>
      </c>
      <c r="S134" s="214">
        <v>0</v>
      </c>
      <c r="T134" s="215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125</v>
      </c>
      <c r="AT134" s="216" t="s">
        <v>121</v>
      </c>
      <c r="AU134" s="216" t="s">
        <v>76</v>
      </c>
      <c r="AY134" s="17" t="s">
        <v>119</v>
      </c>
      <c r="BE134" s="217">
        <f t="shared" si="4"/>
        <v>0</v>
      </c>
      <c r="BF134" s="217">
        <f t="shared" si="5"/>
        <v>0</v>
      </c>
      <c r="BG134" s="217">
        <f t="shared" si="6"/>
        <v>0</v>
      </c>
      <c r="BH134" s="217">
        <f t="shared" si="7"/>
        <v>0</v>
      </c>
      <c r="BI134" s="217">
        <f t="shared" si="8"/>
        <v>0</v>
      </c>
      <c r="BJ134" s="17" t="s">
        <v>81</v>
      </c>
      <c r="BK134" s="217">
        <f t="shared" si="9"/>
        <v>0</v>
      </c>
      <c r="BL134" s="17" t="s">
        <v>125</v>
      </c>
      <c r="BM134" s="216" t="s">
        <v>295</v>
      </c>
    </row>
    <row r="135" spans="1:65" s="2" customFormat="1" ht="16.5" customHeight="1">
      <c r="A135" s="34"/>
      <c r="B135" s="35"/>
      <c r="C135" s="204" t="s">
        <v>213</v>
      </c>
      <c r="D135" s="204" t="s">
        <v>121</v>
      </c>
      <c r="E135" s="205" t="s">
        <v>444</v>
      </c>
      <c r="F135" s="206" t="s">
        <v>445</v>
      </c>
      <c r="G135" s="207" t="s">
        <v>409</v>
      </c>
      <c r="H135" s="208">
        <v>6</v>
      </c>
      <c r="I135" s="209"/>
      <c r="J135" s="210">
        <f t="shared" si="0"/>
        <v>0</v>
      </c>
      <c r="K135" s="211"/>
      <c r="L135" s="39"/>
      <c r="M135" s="212" t="s">
        <v>1</v>
      </c>
      <c r="N135" s="213" t="s">
        <v>41</v>
      </c>
      <c r="O135" s="71"/>
      <c r="P135" s="214">
        <f t="shared" si="1"/>
        <v>0</v>
      </c>
      <c r="Q135" s="214">
        <v>0</v>
      </c>
      <c r="R135" s="214">
        <f t="shared" si="2"/>
        <v>0</v>
      </c>
      <c r="S135" s="214">
        <v>0</v>
      </c>
      <c r="T135" s="215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6" t="s">
        <v>125</v>
      </c>
      <c r="AT135" s="216" t="s">
        <v>121</v>
      </c>
      <c r="AU135" s="216" t="s">
        <v>76</v>
      </c>
      <c r="AY135" s="17" t="s">
        <v>119</v>
      </c>
      <c r="BE135" s="217">
        <f t="shared" si="4"/>
        <v>0</v>
      </c>
      <c r="BF135" s="217">
        <f t="shared" si="5"/>
        <v>0</v>
      </c>
      <c r="BG135" s="217">
        <f t="shared" si="6"/>
        <v>0</v>
      </c>
      <c r="BH135" s="217">
        <f t="shared" si="7"/>
        <v>0</v>
      </c>
      <c r="BI135" s="217">
        <f t="shared" si="8"/>
        <v>0</v>
      </c>
      <c r="BJ135" s="17" t="s">
        <v>81</v>
      </c>
      <c r="BK135" s="217">
        <f t="shared" si="9"/>
        <v>0</v>
      </c>
      <c r="BL135" s="17" t="s">
        <v>125</v>
      </c>
      <c r="BM135" s="216" t="s">
        <v>303</v>
      </c>
    </row>
    <row r="136" spans="1:65" s="2" customFormat="1" ht="16.5" customHeight="1">
      <c r="A136" s="34"/>
      <c r="B136" s="35"/>
      <c r="C136" s="251" t="s">
        <v>218</v>
      </c>
      <c r="D136" s="251" t="s">
        <v>207</v>
      </c>
      <c r="E136" s="252" t="s">
        <v>446</v>
      </c>
      <c r="F136" s="253" t="s">
        <v>447</v>
      </c>
      <c r="G136" s="254" t="s">
        <v>207</v>
      </c>
      <c r="H136" s="255">
        <v>100</v>
      </c>
      <c r="I136" s="256"/>
      <c r="J136" s="257">
        <f t="shared" si="0"/>
        <v>0</v>
      </c>
      <c r="K136" s="258"/>
      <c r="L136" s="259"/>
      <c r="M136" s="260" t="s">
        <v>1</v>
      </c>
      <c r="N136" s="261" t="s">
        <v>41</v>
      </c>
      <c r="O136" s="71"/>
      <c r="P136" s="214">
        <f t="shared" si="1"/>
        <v>0</v>
      </c>
      <c r="Q136" s="214">
        <v>0</v>
      </c>
      <c r="R136" s="214">
        <f t="shared" si="2"/>
        <v>0</v>
      </c>
      <c r="S136" s="214">
        <v>0</v>
      </c>
      <c r="T136" s="215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152</v>
      </c>
      <c r="AT136" s="216" t="s">
        <v>207</v>
      </c>
      <c r="AU136" s="216" t="s">
        <v>76</v>
      </c>
      <c r="AY136" s="17" t="s">
        <v>119</v>
      </c>
      <c r="BE136" s="217">
        <f t="shared" si="4"/>
        <v>0</v>
      </c>
      <c r="BF136" s="217">
        <f t="shared" si="5"/>
        <v>0</v>
      </c>
      <c r="BG136" s="217">
        <f t="shared" si="6"/>
        <v>0</v>
      </c>
      <c r="BH136" s="217">
        <f t="shared" si="7"/>
        <v>0</v>
      </c>
      <c r="BI136" s="217">
        <f t="shared" si="8"/>
        <v>0</v>
      </c>
      <c r="BJ136" s="17" t="s">
        <v>81</v>
      </c>
      <c r="BK136" s="217">
        <f t="shared" si="9"/>
        <v>0</v>
      </c>
      <c r="BL136" s="17" t="s">
        <v>125</v>
      </c>
      <c r="BM136" s="216" t="s">
        <v>311</v>
      </c>
    </row>
    <row r="137" spans="1:65" s="2" customFormat="1" ht="16.5" customHeight="1">
      <c r="A137" s="34"/>
      <c r="B137" s="35"/>
      <c r="C137" s="251" t="s">
        <v>7</v>
      </c>
      <c r="D137" s="251" t="s">
        <v>207</v>
      </c>
      <c r="E137" s="252" t="s">
        <v>448</v>
      </c>
      <c r="F137" s="253" t="s">
        <v>449</v>
      </c>
      <c r="G137" s="254" t="s">
        <v>207</v>
      </c>
      <c r="H137" s="255">
        <v>20</v>
      </c>
      <c r="I137" s="256"/>
      <c r="J137" s="257">
        <f t="shared" si="0"/>
        <v>0</v>
      </c>
      <c r="K137" s="258"/>
      <c r="L137" s="259"/>
      <c r="M137" s="260" t="s">
        <v>1</v>
      </c>
      <c r="N137" s="261" t="s">
        <v>41</v>
      </c>
      <c r="O137" s="71"/>
      <c r="P137" s="214">
        <f t="shared" si="1"/>
        <v>0</v>
      </c>
      <c r="Q137" s="214">
        <v>0</v>
      </c>
      <c r="R137" s="214">
        <f t="shared" si="2"/>
        <v>0</v>
      </c>
      <c r="S137" s="214">
        <v>0</v>
      </c>
      <c r="T137" s="215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152</v>
      </c>
      <c r="AT137" s="216" t="s">
        <v>207</v>
      </c>
      <c r="AU137" s="216" t="s">
        <v>76</v>
      </c>
      <c r="AY137" s="17" t="s">
        <v>119</v>
      </c>
      <c r="BE137" s="217">
        <f t="shared" si="4"/>
        <v>0</v>
      </c>
      <c r="BF137" s="217">
        <f t="shared" si="5"/>
        <v>0</v>
      </c>
      <c r="BG137" s="217">
        <f t="shared" si="6"/>
        <v>0</v>
      </c>
      <c r="BH137" s="217">
        <f t="shared" si="7"/>
        <v>0</v>
      </c>
      <c r="BI137" s="217">
        <f t="shared" si="8"/>
        <v>0</v>
      </c>
      <c r="BJ137" s="17" t="s">
        <v>81</v>
      </c>
      <c r="BK137" s="217">
        <f t="shared" si="9"/>
        <v>0</v>
      </c>
      <c r="BL137" s="17" t="s">
        <v>125</v>
      </c>
      <c r="BM137" s="216" t="s">
        <v>320</v>
      </c>
    </row>
    <row r="138" spans="1:65" s="2" customFormat="1" ht="16.5" customHeight="1">
      <c r="A138" s="34"/>
      <c r="B138" s="35"/>
      <c r="C138" s="204" t="s">
        <v>229</v>
      </c>
      <c r="D138" s="204" t="s">
        <v>121</v>
      </c>
      <c r="E138" s="205" t="s">
        <v>450</v>
      </c>
      <c r="F138" s="206" t="s">
        <v>451</v>
      </c>
      <c r="G138" s="207" t="s">
        <v>409</v>
      </c>
      <c r="H138" s="208">
        <v>1</v>
      </c>
      <c r="I138" s="209"/>
      <c r="J138" s="210">
        <f t="shared" si="0"/>
        <v>0</v>
      </c>
      <c r="K138" s="211"/>
      <c r="L138" s="39"/>
      <c r="M138" s="212" t="s">
        <v>1</v>
      </c>
      <c r="N138" s="213" t="s">
        <v>41</v>
      </c>
      <c r="O138" s="71"/>
      <c r="P138" s="214">
        <f t="shared" si="1"/>
        <v>0</v>
      </c>
      <c r="Q138" s="214">
        <v>0</v>
      </c>
      <c r="R138" s="214">
        <f t="shared" si="2"/>
        <v>0</v>
      </c>
      <c r="S138" s="214">
        <v>0</v>
      </c>
      <c r="T138" s="215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125</v>
      </c>
      <c r="AT138" s="216" t="s">
        <v>121</v>
      </c>
      <c r="AU138" s="216" t="s">
        <v>76</v>
      </c>
      <c r="AY138" s="17" t="s">
        <v>119</v>
      </c>
      <c r="BE138" s="217">
        <f t="shared" si="4"/>
        <v>0</v>
      </c>
      <c r="BF138" s="217">
        <f t="shared" si="5"/>
        <v>0</v>
      </c>
      <c r="BG138" s="217">
        <f t="shared" si="6"/>
        <v>0</v>
      </c>
      <c r="BH138" s="217">
        <f t="shared" si="7"/>
        <v>0</v>
      </c>
      <c r="BI138" s="217">
        <f t="shared" si="8"/>
        <v>0</v>
      </c>
      <c r="BJ138" s="17" t="s">
        <v>81</v>
      </c>
      <c r="BK138" s="217">
        <f t="shared" si="9"/>
        <v>0</v>
      </c>
      <c r="BL138" s="17" t="s">
        <v>125</v>
      </c>
      <c r="BM138" s="216" t="s">
        <v>328</v>
      </c>
    </row>
    <row r="139" spans="1:65" s="2" customFormat="1" ht="16.5" customHeight="1">
      <c r="A139" s="34"/>
      <c r="B139" s="35"/>
      <c r="C139" s="204" t="s">
        <v>235</v>
      </c>
      <c r="D139" s="204" t="s">
        <v>121</v>
      </c>
      <c r="E139" s="205" t="s">
        <v>452</v>
      </c>
      <c r="F139" s="206" t="s">
        <v>453</v>
      </c>
      <c r="G139" s="207" t="s">
        <v>409</v>
      </c>
      <c r="H139" s="208">
        <v>1</v>
      </c>
      <c r="I139" s="209"/>
      <c r="J139" s="210">
        <f t="shared" si="0"/>
        <v>0</v>
      </c>
      <c r="K139" s="211"/>
      <c r="L139" s="39"/>
      <c r="M139" s="212" t="s">
        <v>1</v>
      </c>
      <c r="N139" s="213" t="s">
        <v>41</v>
      </c>
      <c r="O139" s="71"/>
      <c r="P139" s="214">
        <f t="shared" si="1"/>
        <v>0</v>
      </c>
      <c r="Q139" s="214">
        <v>0</v>
      </c>
      <c r="R139" s="214">
        <f t="shared" si="2"/>
        <v>0</v>
      </c>
      <c r="S139" s="214">
        <v>0</v>
      </c>
      <c r="T139" s="215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125</v>
      </c>
      <c r="AT139" s="216" t="s">
        <v>121</v>
      </c>
      <c r="AU139" s="216" t="s">
        <v>76</v>
      </c>
      <c r="AY139" s="17" t="s">
        <v>119</v>
      </c>
      <c r="BE139" s="217">
        <f t="shared" si="4"/>
        <v>0</v>
      </c>
      <c r="BF139" s="217">
        <f t="shared" si="5"/>
        <v>0</v>
      </c>
      <c r="BG139" s="217">
        <f t="shared" si="6"/>
        <v>0</v>
      </c>
      <c r="BH139" s="217">
        <f t="shared" si="7"/>
        <v>0</v>
      </c>
      <c r="BI139" s="217">
        <f t="shared" si="8"/>
        <v>0</v>
      </c>
      <c r="BJ139" s="17" t="s">
        <v>81</v>
      </c>
      <c r="BK139" s="217">
        <f t="shared" si="9"/>
        <v>0</v>
      </c>
      <c r="BL139" s="17" t="s">
        <v>125</v>
      </c>
      <c r="BM139" s="216" t="s">
        <v>337</v>
      </c>
    </row>
    <row r="140" spans="1:65" s="2" customFormat="1" ht="16.5" customHeight="1">
      <c r="A140" s="34"/>
      <c r="B140" s="35"/>
      <c r="C140" s="204" t="s">
        <v>239</v>
      </c>
      <c r="D140" s="204" t="s">
        <v>121</v>
      </c>
      <c r="E140" s="205" t="s">
        <v>454</v>
      </c>
      <c r="F140" s="206" t="s">
        <v>455</v>
      </c>
      <c r="G140" s="207" t="s">
        <v>409</v>
      </c>
      <c r="H140" s="208">
        <v>1</v>
      </c>
      <c r="I140" s="209"/>
      <c r="J140" s="210">
        <f t="shared" si="0"/>
        <v>0</v>
      </c>
      <c r="K140" s="211"/>
      <c r="L140" s="39"/>
      <c r="M140" s="212" t="s">
        <v>1</v>
      </c>
      <c r="N140" s="213" t="s">
        <v>41</v>
      </c>
      <c r="O140" s="71"/>
      <c r="P140" s="214">
        <f t="shared" si="1"/>
        <v>0</v>
      </c>
      <c r="Q140" s="214">
        <v>0</v>
      </c>
      <c r="R140" s="214">
        <f t="shared" si="2"/>
        <v>0</v>
      </c>
      <c r="S140" s="214">
        <v>0</v>
      </c>
      <c r="T140" s="215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125</v>
      </c>
      <c r="AT140" s="216" t="s">
        <v>121</v>
      </c>
      <c r="AU140" s="216" t="s">
        <v>76</v>
      </c>
      <c r="AY140" s="17" t="s">
        <v>119</v>
      </c>
      <c r="BE140" s="217">
        <f t="shared" si="4"/>
        <v>0</v>
      </c>
      <c r="BF140" s="217">
        <f t="shared" si="5"/>
        <v>0</v>
      </c>
      <c r="BG140" s="217">
        <f t="shared" si="6"/>
        <v>0</v>
      </c>
      <c r="BH140" s="217">
        <f t="shared" si="7"/>
        <v>0</v>
      </c>
      <c r="BI140" s="217">
        <f t="shared" si="8"/>
        <v>0</v>
      </c>
      <c r="BJ140" s="17" t="s">
        <v>81</v>
      </c>
      <c r="BK140" s="217">
        <f t="shared" si="9"/>
        <v>0</v>
      </c>
      <c r="BL140" s="17" t="s">
        <v>125</v>
      </c>
      <c r="BM140" s="216" t="s">
        <v>351</v>
      </c>
    </row>
    <row r="141" spans="1:65" s="2" customFormat="1" ht="16.5" customHeight="1">
      <c r="A141" s="34"/>
      <c r="B141" s="35"/>
      <c r="C141" s="251" t="s">
        <v>243</v>
      </c>
      <c r="D141" s="251" t="s">
        <v>207</v>
      </c>
      <c r="E141" s="252" t="s">
        <v>456</v>
      </c>
      <c r="F141" s="253" t="s">
        <v>457</v>
      </c>
      <c r="G141" s="254" t="s">
        <v>409</v>
      </c>
      <c r="H141" s="255">
        <v>1</v>
      </c>
      <c r="I141" s="256"/>
      <c r="J141" s="257">
        <f t="shared" si="0"/>
        <v>0</v>
      </c>
      <c r="K141" s="258"/>
      <c r="L141" s="259"/>
      <c r="M141" s="270" t="s">
        <v>1</v>
      </c>
      <c r="N141" s="271" t="s">
        <v>41</v>
      </c>
      <c r="O141" s="267"/>
      <c r="P141" s="268">
        <f t="shared" si="1"/>
        <v>0</v>
      </c>
      <c r="Q141" s="268">
        <v>0</v>
      </c>
      <c r="R141" s="268">
        <f t="shared" si="2"/>
        <v>0</v>
      </c>
      <c r="S141" s="268">
        <v>0</v>
      </c>
      <c r="T141" s="269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6" t="s">
        <v>152</v>
      </c>
      <c r="AT141" s="216" t="s">
        <v>207</v>
      </c>
      <c r="AU141" s="216" t="s">
        <v>76</v>
      </c>
      <c r="AY141" s="17" t="s">
        <v>119</v>
      </c>
      <c r="BE141" s="217">
        <f t="shared" si="4"/>
        <v>0</v>
      </c>
      <c r="BF141" s="217">
        <f t="shared" si="5"/>
        <v>0</v>
      </c>
      <c r="BG141" s="217">
        <f t="shared" si="6"/>
        <v>0</v>
      </c>
      <c r="BH141" s="217">
        <f t="shared" si="7"/>
        <v>0</v>
      </c>
      <c r="BI141" s="217">
        <f t="shared" si="8"/>
        <v>0</v>
      </c>
      <c r="BJ141" s="17" t="s">
        <v>81</v>
      </c>
      <c r="BK141" s="217">
        <f t="shared" si="9"/>
        <v>0</v>
      </c>
      <c r="BL141" s="17" t="s">
        <v>125</v>
      </c>
      <c r="BM141" s="216" t="s">
        <v>360</v>
      </c>
    </row>
    <row r="142" spans="1:65" s="2" customFormat="1" ht="6.95" customHeight="1">
      <c r="A142" s="34"/>
      <c r="B142" s="54"/>
      <c r="C142" s="55"/>
      <c r="D142" s="55"/>
      <c r="E142" s="55"/>
      <c r="F142" s="55"/>
      <c r="G142" s="55"/>
      <c r="H142" s="55"/>
      <c r="I142" s="152"/>
      <c r="J142" s="55"/>
      <c r="K142" s="55"/>
      <c r="L142" s="39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sheetProtection algorithmName="SHA-512" hashValue="bNm0ATQMY//D1knNdVw4B3t7tlRL7uFBKZS571Mv5QXkDz5U7UibWWx6ScC9IOkPNWuPqWGgGg3M9FZo3IarlQ==" saltValue="GsBuvnjAcxdEa/ZgYPwYBlhCDjxD0ZgFp+MgYWxm4j5CEbnIKWqD19qsMco+v7lTEy2VVpVTliiowL8oaHrQbA==" spinCount="100000" sheet="1" objects="1" scenarios="1" formatColumns="0" formatRows="0" autoFilter="0"/>
  <autoFilter ref="C115:K141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Parkoviště ul.Janečsk...</vt:lpstr>
      <vt:lpstr>2 - Veřejné osvětlení</vt:lpstr>
      <vt:lpstr>'1 - Parkoviště ul.Janečsk...'!Názvy_tisku</vt:lpstr>
      <vt:lpstr>'2 - Veřejné osvětlení'!Názvy_tisku</vt:lpstr>
      <vt:lpstr>'Rekapitulace stavby'!Názvy_tisku</vt:lpstr>
      <vt:lpstr>'1 - Parkoviště ul.Janečsk...'!Oblast_tisku</vt:lpstr>
      <vt:lpstr>'2 - Veřejné osvětlení'!Oblast_tisku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Honza-PC\Honza</dc:creator>
  <cp:lastModifiedBy>Majetek</cp:lastModifiedBy>
  <dcterms:created xsi:type="dcterms:W3CDTF">2021-04-06T18:00:52Z</dcterms:created>
  <dcterms:modified xsi:type="dcterms:W3CDTF">2022-04-20T07:22:55Z</dcterms:modified>
</cp:coreProperties>
</file>