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Majetek\Desktop\"/>
    </mc:Choice>
  </mc:AlternateContent>
  <xr:revisionPtr revIDLastSave="0" documentId="8_{E2D4A169-1CAD-4F1A-BD29-B8A9AC474C88}" xr6:coauthVersionLast="31" xr6:coauthVersionMax="31" xr10:uidLastSave="{00000000-0000-0000-0000-000000000000}"/>
  <bookViews>
    <workbookView xWindow="0" yWindow="0" windowWidth="25200" windowHeight="11925" xr2:uid="{00000000-000D-0000-FFFF-FFFF00000000}"/>
  </bookViews>
  <sheets>
    <sheet name="Rekapitulace stavby" sheetId="1" r:id="rId1"/>
    <sheet name="2013028-A - VĚTEV A" sheetId="2" r:id="rId2"/>
    <sheet name="2013028-B - VĚTEV B" sheetId="3" r:id="rId3"/>
    <sheet name="2013028-VON - VEDLEJŠÍ A ..." sheetId="4" r:id="rId4"/>
    <sheet name="Pokyny pro vyplnění" sheetId="5" r:id="rId5"/>
  </sheets>
  <definedNames>
    <definedName name="_xlnm._FilterDatabase" localSheetId="1" hidden="1">'2013028-A - VĚTEV A'!$C$86:$K$161</definedName>
    <definedName name="_xlnm._FilterDatabase" localSheetId="2" hidden="1">'2013028-B - VĚTEV B'!$C$83:$K$154</definedName>
    <definedName name="_xlnm._FilterDatabase" localSheetId="3" hidden="1">'2013028-VON - VEDLEJŠÍ A ...'!$C$78:$K$94</definedName>
    <definedName name="_xlnm.Print_Titles" localSheetId="1">'2013028-A - VĚTEV A'!$86:$86</definedName>
    <definedName name="_xlnm.Print_Titles" localSheetId="2">'2013028-B - VĚTEV B'!$83:$83</definedName>
    <definedName name="_xlnm.Print_Titles" localSheetId="3">'2013028-VON - VEDLEJŠÍ A ...'!$78:$78</definedName>
    <definedName name="_xlnm.Print_Titles" localSheetId="0">'Rekapitulace stavby'!$49:$49</definedName>
    <definedName name="_xlnm.Print_Area" localSheetId="1">'2013028-A - VĚTEV A'!$C$4:$J$36,'2013028-A - VĚTEV A'!$C$42:$J$68,'2013028-A - VĚTEV A'!$C$74:$K$161</definedName>
    <definedName name="_xlnm.Print_Area" localSheetId="2">'2013028-B - VĚTEV B'!$C$4:$J$36,'2013028-B - VĚTEV B'!$C$42:$J$65,'2013028-B - VĚTEV B'!$C$71:$K$154</definedName>
    <definedName name="_xlnm.Print_Area" localSheetId="3">'2013028-VON - VEDLEJŠÍ A ...'!$C$4:$J$36,'2013028-VON - VEDLEJŠÍ A ...'!$C$42:$J$60,'2013028-VON - VEDLEJŠÍ A ...'!$C$66:$K$94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94" i="4"/>
  <c r="BH94" i="4"/>
  <c r="BG94" i="4"/>
  <c r="BF94" i="4"/>
  <c r="T94" i="4"/>
  <c r="T93" i="4" s="1"/>
  <c r="R94" i="4"/>
  <c r="R93" i="4" s="1"/>
  <c r="P94" i="4"/>
  <c r="P93" i="4" s="1"/>
  <c r="BK94" i="4"/>
  <c r="BK93" i="4" s="1"/>
  <c r="J93" i="4" s="1"/>
  <c r="J59" i="4" s="1"/>
  <c r="J94" i="4"/>
  <c r="BE94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/>
  <c r="BI83" i="4"/>
  <c r="BH83" i="4"/>
  <c r="BG83" i="4"/>
  <c r="BF83" i="4"/>
  <c r="T83" i="4"/>
  <c r="R83" i="4"/>
  <c r="P83" i="4"/>
  <c r="BK83" i="4"/>
  <c r="J83" i="4"/>
  <c r="BE83" i="4"/>
  <c r="BI82" i="4"/>
  <c r="F34" i="4"/>
  <c r="BD54" i="1" s="1"/>
  <c r="BH82" i="4"/>
  <c r="F33" i="4" s="1"/>
  <c r="BC54" i="1" s="1"/>
  <c r="BG82" i="4"/>
  <c r="F32" i="4"/>
  <c r="BB54" i="1" s="1"/>
  <c r="BF82" i="4"/>
  <c r="J31" i="4" s="1"/>
  <c r="AW54" i="1" s="1"/>
  <c r="T82" i="4"/>
  <c r="T81" i="4"/>
  <c r="T80" i="4" s="1"/>
  <c r="T79" i="4" s="1"/>
  <c r="R82" i="4"/>
  <c r="R81" i="4"/>
  <c r="R80" i="4" s="1"/>
  <c r="R79" i="4" s="1"/>
  <c r="P82" i="4"/>
  <c r="P81" i="4"/>
  <c r="P80" i="4" s="1"/>
  <c r="P79" i="4" s="1"/>
  <c r="AU54" i="1" s="1"/>
  <c r="BK82" i="4"/>
  <c r="BK81" i="4" s="1"/>
  <c r="J82" i="4"/>
  <c r="BE82" i="4" s="1"/>
  <c r="J75" i="4"/>
  <c r="F75" i="4"/>
  <c r="F73" i="4"/>
  <c r="E71" i="4"/>
  <c r="J51" i="4"/>
  <c r="F51" i="4"/>
  <c r="F49" i="4"/>
  <c r="E47" i="4"/>
  <c r="J18" i="4"/>
  <c r="E18" i="4"/>
  <c r="F76" i="4"/>
  <c r="F52" i="4"/>
  <c r="J17" i="4"/>
  <c r="J12" i="4"/>
  <c r="J73" i="4"/>
  <c r="J49" i="4"/>
  <c r="E7" i="4"/>
  <c r="E69" i="4" s="1"/>
  <c r="E45" i="4"/>
  <c r="AY53" i="1"/>
  <c r="AX53" i="1"/>
  <c r="BI152" i="3"/>
  <c r="BH152" i="3"/>
  <c r="BG152" i="3"/>
  <c r="BF152" i="3"/>
  <c r="T152" i="3"/>
  <c r="T151" i="3"/>
  <c r="T150" i="3" s="1"/>
  <c r="R152" i="3"/>
  <c r="R151" i="3" s="1"/>
  <c r="R150" i="3"/>
  <c r="P152" i="3"/>
  <c r="P151" i="3"/>
  <c r="P150" i="3" s="1"/>
  <c r="BK152" i="3"/>
  <c r="BK151" i="3" s="1"/>
  <c r="BK150" i="3" s="1"/>
  <c r="J151" i="3"/>
  <c r="J64" i="3" s="1"/>
  <c r="J150" i="3"/>
  <c r="J152" i="3"/>
  <c r="BE152" i="3"/>
  <c r="J63" i="3"/>
  <c r="BI149" i="3"/>
  <c r="BH149" i="3"/>
  <c r="BG149" i="3"/>
  <c r="BF149" i="3"/>
  <c r="T149" i="3"/>
  <c r="T148" i="3"/>
  <c r="R149" i="3"/>
  <c r="R148" i="3"/>
  <c r="P149" i="3"/>
  <c r="P148" i="3"/>
  <c r="BK149" i="3"/>
  <c r="BK148" i="3"/>
  <c r="J148" i="3" s="1"/>
  <c r="J149" i="3"/>
  <c r="BE149" i="3" s="1"/>
  <c r="J62" i="3"/>
  <c r="BI147" i="3"/>
  <c r="BH147" i="3"/>
  <c r="BG147" i="3"/>
  <c r="BF147" i="3"/>
  <c r="T147" i="3"/>
  <c r="T146" i="3"/>
  <c r="R147" i="3"/>
  <c r="R146" i="3"/>
  <c r="P147" i="3"/>
  <c r="P146" i="3"/>
  <c r="BK147" i="3"/>
  <c r="BK146" i="3"/>
  <c r="J146" i="3" s="1"/>
  <c r="J147" i="3"/>
  <c r="BE147" i="3" s="1"/>
  <c r="J61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T118" i="3"/>
  <c r="R119" i="3"/>
  <c r="R118" i="3"/>
  <c r="P119" i="3"/>
  <c r="P118" i="3"/>
  <c r="BK119" i="3"/>
  <c r="BK118" i="3"/>
  <c r="J118" i="3" s="1"/>
  <c r="J119" i="3"/>
  <c r="BE119" i="3" s="1"/>
  <c r="J60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T113" i="3"/>
  <c r="R114" i="3"/>
  <c r="R113" i="3"/>
  <c r="P114" i="3"/>
  <c r="P113" i="3"/>
  <c r="BK114" i="3"/>
  <c r="BK113" i="3"/>
  <c r="J113" i="3" s="1"/>
  <c r="J114" i="3"/>
  <c r="BE114" i="3" s="1"/>
  <c r="J59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87" i="3"/>
  <c r="F34" i="3"/>
  <c r="BD53" i="1" s="1"/>
  <c r="BH87" i="3"/>
  <c r="BG87" i="3"/>
  <c r="F32" i="3"/>
  <c r="BB53" i="1" s="1"/>
  <c r="BF87" i="3"/>
  <c r="T87" i="3"/>
  <c r="T86" i="3"/>
  <c r="R87" i="3"/>
  <c r="R86" i="3"/>
  <c r="R85" i="3" s="1"/>
  <c r="R84" i="3" s="1"/>
  <c r="P87" i="3"/>
  <c r="P86" i="3"/>
  <c r="BK87" i="3"/>
  <c r="J87" i="3"/>
  <c r="BE87" i="3" s="1"/>
  <c r="J30" i="3" s="1"/>
  <c r="AV53" i="1" s="1"/>
  <c r="F30" i="3"/>
  <c r="AZ53" i="1" s="1"/>
  <c r="J80" i="3"/>
  <c r="F80" i="3"/>
  <c r="F78" i="3"/>
  <c r="E76" i="3"/>
  <c r="J51" i="3"/>
  <c r="F51" i="3"/>
  <c r="F49" i="3"/>
  <c r="E47" i="3"/>
  <c r="J18" i="3"/>
  <c r="E18" i="3"/>
  <c r="F81" i="3" s="1"/>
  <c r="J17" i="3"/>
  <c r="J12" i="3"/>
  <c r="J78" i="3" s="1"/>
  <c r="J49" i="3"/>
  <c r="E7" i="3"/>
  <c r="E74" i="3"/>
  <c r="E45" i="3"/>
  <c r="AY52" i="1"/>
  <c r="AX52" i="1"/>
  <c r="BI161" i="2"/>
  <c r="BH161" i="2"/>
  <c r="BG161" i="2"/>
  <c r="BF161" i="2"/>
  <c r="T161" i="2"/>
  <c r="T160" i="2" s="1"/>
  <c r="T159" i="2" s="1"/>
  <c r="R161" i="2"/>
  <c r="R160" i="2"/>
  <c r="R159" i="2" s="1"/>
  <c r="P161" i="2"/>
  <c r="P160" i="2" s="1"/>
  <c r="P159" i="2" s="1"/>
  <c r="BK161" i="2"/>
  <c r="BK160" i="2"/>
  <c r="J160" i="2" s="1"/>
  <c r="BK159" i="2"/>
  <c r="J159" i="2" s="1"/>
  <c r="J66" i="2" s="1"/>
  <c r="J161" i="2"/>
  <c r="BE161" i="2" s="1"/>
  <c r="J67" i="2"/>
  <c r="BI158" i="2"/>
  <c r="BH158" i="2"/>
  <c r="BG158" i="2"/>
  <c r="BF158" i="2"/>
  <c r="T158" i="2"/>
  <c r="T157" i="2" s="1"/>
  <c r="R158" i="2"/>
  <c r="R157" i="2" s="1"/>
  <c r="P158" i="2"/>
  <c r="P157" i="2" s="1"/>
  <c r="BK158" i="2"/>
  <c r="BK157" i="2" s="1"/>
  <c r="J157" i="2" s="1"/>
  <c r="J65" i="2" s="1"/>
  <c r="J158" i="2"/>
  <c r="BE158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T153" i="2" s="1"/>
  <c r="R154" i="2"/>
  <c r="P154" i="2"/>
  <c r="P153" i="2" s="1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R141" i="2" s="1"/>
  <c r="P142" i="2"/>
  <c r="P141" i="2"/>
  <c r="BK142" i="2"/>
  <c r="BK141" i="2"/>
  <c r="J141" i="2" s="1"/>
  <c r="J63" i="2" s="1"/>
  <c r="J142" i="2"/>
  <c r="BE142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T137" i="2"/>
  <c r="R138" i="2"/>
  <c r="R137" i="2"/>
  <c r="P138" i="2"/>
  <c r="P137" i="2"/>
  <c r="BK138" i="2"/>
  <c r="BK137" i="2"/>
  <c r="J137" i="2" s="1"/>
  <c r="J62" i="2" s="1"/>
  <c r="J138" i="2"/>
  <c r="BE138" i="2" s="1"/>
  <c r="BI135" i="2"/>
  <c r="BH135" i="2"/>
  <c r="BG135" i="2"/>
  <c r="BF135" i="2"/>
  <c r="T135" i="2"/>
  <c r="R135" i="2"/>
  <c r="P135" i="2"/>
  <c r="BK135" i="2"/>
  <c r="J135" i="2"/>
  <c r="BE135" i="2"/>
  <c r="BI130" i="2"/>
  <c r="BH130" i="2"/>
  <c r="BG130" i="2"/>
  <c r="BF130" i="2"/>
  <c r="T130" i="2"/>
  <c r="T129" i="2"/>
  <c r="R130" i="2"/>
  <c r="R129" i="2"/>
  <c r="P130" i="2"/>
  <c r="P129" i="2"/>
  <c r="BK130" i="2"/>
  <c r="BK129" i="2"/>
  <c r="J129" i="2" s="1"/>
  <c r="J61" i="2" s="1"/>
  <c r="J130" i="2"/>
  <c r="BE130" i="2" s="1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T125" i="2"/>
  <c r="R126" i="2"/>
  <c r="R125" i="2"/>
  <c r="P126" i="2"/>
  <c r="P125" i="2"/>
  <c r="BK126" i="2"/>
  <c r="BK125" i="2"/>
  <c r="J125" i="2" s="1"/>
  <c r="J60" i="2" s="1"/>
  <c r="J126" i="2"/>
  <c r="BE126" i="2" s="1"/>
  <c r="BI123" i="2"/>
  <c r="BH123" i="2"/>
  <c r="BG123" i="2"/>
  <c r="BF123" i="2"/>
  <c r="T123" i="2"/>
  <c r="T122" i="2"/>
  <c r="R123" i="2"/>
  <c r="R122" i="2"/>
  <c r="P123" i="2"/>
  <c r="P122" i="2"/>
  <c r="BK123" i="2"/>
  <c r="BK122" i="2"/>
  <c r="J122" i="2" s="1"/>
  <c r="J59" i="2" s="1"/>
  <c r="J123" i="2"/>
  <c r="BE123" i="2" s="1"/>
  <c r="BI120" i="2"/>
  <c r="BH120" i="2"/>
  <c r="BG120" i="2"/>
  <c r="BF120" i="2"/>
  <c r="T120" i="2"/>
  <c r="R120" i="2"/>
  <c r="P120" i="2"/>
  <c r="BK120" i="2"/>
  <c r="J120" i="2"/>
  <c r="BE120" i="2"/>
  <c r="BI115" i="2"/>
  <c r="BH115" i="2"/>
  <c r="BG115" i="2"/>
  <c r="BF115" i="2"/>
  <c r="T115" i="2"/>
  <c r="R115" i="2"/>
  <c r="P115" i="2"/>
  <c r="BK115" i="2"/>
  <c r="J115" i="2"/>
  <c r="BE115" i="2"/>
  <c r="BI110" i="2"/>
  <c r="BH110" i="2"/>
  <c r="BG110" i="2"/>
  <c r="BF110" i="2"/>
  <c r="T110" i="2"/>
  <c r="R110" i="2"/>
  <c r="P110" i="2"/>
  <c r="BK110" i="2"/>
  <c r="J110" i="2"/>
  <c r="BE110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F34" i="2"/>
  <c r="BD52" i="1" s="1"/>
  <c r="BH90" i="2"/>
  <c r="F33" i="2" s="1"/>
  <c r="BC52" i="1" s="1"/>
  <c r="BG90" i="2"/>
  <c r="F32" i="2"/>
  <c r="BB52" i="1" s="1"/>
  <c r="BF90" i="2"/>
  <c r="J31" i="2" s="1"/>
  <c r="AW52" i="1" s="1"/>
  <c r="T90" i="2"/>
  <c r="T89" i="2"/>
  <c r="R90" i="2"/>
  <c r="R89" i="2"/>
  <c r="P90" i="2"/>
  <c r="P89" i="2"/>
  <c r="P88" i="2" s="1"/>
  <c r="P87" i="2" s="1"/>
  <c r="AU52" i="1" s="1"/>
  <c r="BK90" i="2"/>
  <c r="BK89" i="2" s="1"/>
  <c r="J90" i="2"/>
  <c r="BE90" i="2" s="1"/>
  <c r="J30" i="2" s="1"/>
  <c r="AV52" i="1" s="1"/>
  <c r="AT52" i="1" s="1"/>
  <c r="F30" i="2"/>
  <c r="AZ52" i="1" s="1"/>
  <c r="J83" i="2"/>
  <c r="F83" i="2"/>
  <c r="F81" i="2"/>
  <c r="E79" i="2"/>
  <c r="J51" i="2"/>
  <c r="F51" i="2"/>
  <c r="F49" i="2"/>
  <c r="E47" i="2"/>
  <c r="J18" i="2"/>
  <c r="E18" i="2"/>
  <c r="F84" i="2" s="1"/>
  <c r="J17" i="2"/>
  <c r="J12" i="2"/>
  <c r="J81" i="2" s="1"/>
  <c r="J49" i="2"/>
  <c r="E7" i="2"/>
  <c r="E77" i="2"/>
  <c r="E45" i="2"/>
  <c r="BD51" i="1"/>
  <c r="W30" i="1" s="1"/>
  <c r="BB51" i="1"/>
  <c r="AS51" i="1"/>
  <c r="L47" i="1"/>
  <c r="AM46" i="1"/>
  <c r="L46" i="1"/>
  <c r="AM44" i="1"/>
  <c r="L44" i="1"/>
  <c r="L42" i="1"/>
  <c r="L41" i="1"/>
  <c r="W28" i="1" l="1"/>
  <c r="AX51" i="1"/>
  <c r="J89" i="2"/>
  <c r="J58" i="2" s="1"/>
  <c r="F52" i="2"/>
  <c r="R88" i="2"/>
  <c r="R87" i="2" s="1"/>
  <c r="J30" i="4"/>
  <c r="AV54" i="1" s="1"/>
  <c r="AT54" i="1" s="1"/>
  <c r="F30" i="4"/>
  <c r="AZ54" i="1" s="1"/>
  <c r="AZ51" i="1" s="1"/>
  <c r="F31" i="2"/>
  <c r="BA52" i="1" s="1"/>
  <c r="BA51" i="1" s="1"/>
  <c r="T141" i="2"/>
  <c r="T88" i="2" s="1"/>
  <c r="T87" i="2" s="1"/>
  <c r="BK153" i="2"/>
  <c r="J153" i="2" s="1"/>
  <c r="J64" i="2" s="1"/>
  <c r="R153" i="2"/>
  <c r="F52" i="3"/>
  <c r="BK86" i="3"/>
  <c r="P85" i="3"/>
  <c r="P84" i="3" s="1"/>
  <c r="AU53" i="1" s="1"/>
  <c r="AU51" i="1" s="1"/>
  <c r="T85" i="3"/>
  <c r="T84" i="3" s="1"/>
  <c r="J31" i="3"/>
  <c r="AW53" i="1" s="1"/>
  <c r="AT53" i="1" s="1"/>
  <c r="F31" i="3"/>
  <c r="BA53" i="1" s="1"/>
  <c r="F33" i="3"/>
  <c r="BC53" i="1" s="1"/>
  <c r="BC51" i="1" s="1"/>
  <c r="BK80" i="4"/>
  <c r="J81" i="4"/>
  <c r="J58" i="4" s="1"/>
  <c r="F31" i="4"/>
  <c r="BA54" i="1" s="1"/>
  <c r="W29" i="1" l="1"/>
  <c r="AY51" i="1"/>
  <c r="W27" i="1"/>
  <c r="AW51" i="1"/>
  <c r="AK27" i="1" s="1"/>
  <c r="BK88" i="2"/>
  <c r="BK79" i="4"/>
  <c r="J79" i="4" s="1"/>
  <c r="J80" i="4"/>
  <c r="J57" i="4" s="1"/>
  <c r="BK85" i="3"/>
  <c r="J86" i="3"/>
  <c r="J58" i="3" s="1"/>
  <c r="W26" i="1"/>
  <c r="AV51" i="1"/>
  <c r="BK84" i="3" l="1"/>
  <c r="J84" i="3" s="1"/>
  <c r="J85" i="3"/>
  <c r="J57" i="3" s="1"/>
  <c r="J56" i="4"/>
  <c r="J27" i="4"/>
  <c r="AK26" i="1"/>
  <c r="AT51" i="1"/>
  <c r="BK87" i="2"/>
  <c r="J87" i="2" s="1"/>
  <c r="J88" i="2"/>
  <c r="J57" i="2" s="1"/>
  <c r="AG54" i="1" l="1"/>
  <c r="AN54" i="1" s="1"/>
  <c r="J36" i="4"/>
  <c r="J56" i="2"/>
  <c r="J27" i="2"/>
  <c r="J56" i="3"/>
  <c r="J27" i="3"/>
  <c r="AG53" i="1" l="1"/>
  <c r="AN53" i="1" s="1"/>
  <c r="J36" i="3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<sst xmlns="http://schemas.openxmlformats.org/spreadsheetml/2006/main" count="2863" uniqueCount="673">
  <si>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</si>
  <si>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</si>
  <si>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</si>
  <si>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</si>
  <si>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</si>
  <si>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</si>
  <si>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</si>
  <si>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{13370d8d-b45e-4c95-b678-59e0a80ae298}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</si>
  <si>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</si>
  <si>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</si>
  <si>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</si>
  <si>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</si>
  <si>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</si>
  <si>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</si>
  <si>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</si>
  <si>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</si>
  <si>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2013028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</si>
  <si>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</si>
  <si>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</si>
  <si>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Bělá pod Bezdězem - úpravy kanalizace v ulici Fortenská</t>
  </si>
  <si>
    <t>0,1</t>
  </si>
  <si>
    <t>KSO:</t>
  </si>
  <si>
    <t/>
  </si>
  <si>
    <t>CC-CZ:</t>
  </si>
  <si>
    <t>1</t>
  </si>
  <si>
    <t>Místo:</t>
  </si>
  <si>
    <t>BĚLÁ POD BEZDĚZEM</t>
  </si>
  <si>
    <t>Datum:</t>
  </si>
  <si>
    <t>2. 2. 2015</t>
  </si>
  <si>
    <t>10</t>
  </si>
  <si>
    <t>100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</si>
  <si>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</si>
  <si>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</si>
  <si>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</si>
  <si>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</si>
  <si>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</si>
  <si>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</si>
  <si>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</si>
  <si>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ING.EVŽEN KOZÁK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</si>
  <si>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</si>
  <si>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</si>
  <si>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</si>
  <si>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</si>
  <si>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</si>
  <si>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</si>
  <si>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</si>
  <si>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</si>
  <si>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</si>
  <si>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</si>
  <si>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</si>
  <si>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</si>
  <si>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</si>
  <si>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</si>
  <si>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</si>
  <si>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</si>
  <si>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</si>
  <si>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</si>
  <si>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</si>
  <si>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</si>
  <si>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</si>
  <si>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</si>
  <si>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</si>
  <si>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</si>
  <si>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</si>
  <si>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</si>
  <si>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</si>
  <si>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</si>
  <si>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</si>
  <si>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</si>
  <si>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</si>
  <si>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</si>
  <si>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</si>
  <si>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</si>
  <si>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</si>
  <si>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</si>
  <si>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</si>
  <si>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</si>
  <si>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</si>
  <si>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</si>
  <si>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</si>
  <si>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2013028-A</t>
  </si>
  <si>
    <t>VĚTEV A</t>
  </si>
  <si>
    <t>STA</t>
  </si>
  <si>
    <t>{a7b1be86-2a94-4340-a233-6c9667c89d7b}</t>
  </si>
  <si>
    <t>2</t>
  </si>
  <si>
    <t>2013028-B</t>
  </si>
  <si>
    <t>VĚTEV B</t>
  </si>
  <si>
    <t>{4ce43841-e091-4f9e-8d98-29a8ef58b405}</t>
  </si>
  <si>
    <t>2013028-VON</t>
  </si>
  <si>
    <t>VEDLEJŠÍ A OSTATNÍ NÁKLADY</t>
  </si>
  <si>
    <t>{c94a7b83-2a79-45e6-8d07-47de89bbb5f4}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</si>
  <si>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</si>
  <si>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</si>
  <si>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</si>
  <si>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</si>
  <si>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</si>
  <si>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</si>
  <si>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</si>
  <si>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2013028-A - VĚTEV 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</si>
  <si>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</si>
  <si>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</si>
  <si>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</si>
  <si>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</si>
  <si>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</si>
  <si>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</si>
  <si>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</si>
  <si>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</si>
  <si>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</si>
  <si>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</si>
  <si>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</si>
  <si>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</si>
  <si>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</si>
  <si>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</si>
  <si>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>PSV - Práce a dodávky PSV</t>
  </si>
  <si>
    <t xml:space="preserve">    721 - Zdravotechnika - vnitřní kanalizace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</si>
  <si>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</si>
  <si>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</si>
  <si>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</si>
  <si>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</si>
  <si>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</si>
  <si>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</si>
  <si>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</si>
  <si>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</si>
  <si>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</si>
  <si>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</si>
  <si>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</si>
  <si>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</si>
  <si>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</si>
  <si>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</si>
  <si>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</si>
  <si>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</si>
  <si>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</si>
  <si>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</si>
  <si>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</si>
  <si>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</si>
  <si>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</t>
  </si>
  <si>
    <t>m</t>
  </si>
  <si>
    <t>CS ÚRS 2015 01</t>
  </si>
  <si>
    <t>4</t>
  </si>
  <si>
    <t>-1127088844</t>
  </si>
  <si>
    <t>119001412</t>
  </si>
  <si>
    <t>Dočasné zajištění potrubí betonového, ŽB nebo kameninového DN nad 500</t>
  </si>
  <si>
    <t>1916096793</t>
  </si>
  <si>
    <t>3</t>
  </si>
  <si>
    <t>119001421</t>
  </si>
  <si>
    <t>Dočasné zajištění kabelů a kabelových tratí ze 3 volně ložených kabelů</t>
  </si>
  <si>
    <t>1117817464</t>
  </si>
  <si>
    <t>120001101</t>
  </si>
  <si>
    <t>Příplatek k cenám vykopávek za ztížení vykopávky v blízkosti podzemního vedení nebo výbušnin v horninách jakékoliv třídy</t>
  </si>
  <si>
    <t>m3</t>
  </si>
  <si>
    <t>-2094283923</t>
  </si>
  <si>
    <t>VV</t>
  </si>
  <si>
    <t>1,0*3,0*1,5*5</t>
  </si>
  <si>
    <t>5</t>
  </si>
  <si>
    <t>120901121</t>
  </si>
  <si>
    <t>Bourání zdiva z betonu prostého neprokládaného v odkopávkách nebo prokopávkách ručně</t>
  </si>
  <si>
    <t>-1313558327</t>
  </si>
  <si>
    <t>3,0*0,4*1,5</t>
  </si>
  <si>
    <t>6</t>
  </si>
  <si>
    <t>132301201</t>
  </si>
  <si>
    <t>Hloubení rýh š do 2000 mm v hornině tř. 4 objemu do 100 m3</t>
  </si>
  <si>
    <t>-835891293</t>
  </si>
  <si>
    <t>56,2+64,8</t>
  </si>
  <si>
    <t>7</t>
  </si>
  <si>
    <t>151201101</t>
  </si>
  <si>
    <t>Zřízení zátažného pažení a rozepření stěn rýh hl do 2 m</t>
  </si>
  <si>
    <t>m2</t>
  </si>
  <si>
    <t>-450070686</t>
  </si>
  <si>
    <t>8</t>
  </si>
  <si>
    <t>151201102</t>
  </si>
  <si>
    <t>Zřízení zátažného pažení a rozepření stěn rýh hl do 4 m</t>
  </si>
  <si>
    <t>CS ÚRS 2013 01</t>
  </si>
  <si>
    <t>-1172381914</t>
  </si>
  <si>
    <t>9</t>
  </si>
  <si>
    <t>151201111</t>
  </si>
  <si>
    <t>Odstranění zátažného pažení a rozepření stěn rýh hl do 2 m</t>
  </si>
  <si>
    <t>-2080879297</t>
  </si>
  <si>
    <t>151201211</t>
  </si>
  <si>
    <t>Odstranění pažení stěn zátažného hl do 4 m</t>
  </si>
  <si>
    <t>1170275263</t>
  </si>
  <si>
    <t>11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</si>
  <si>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</si>
  <si>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</si>
  <si>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-1686846934</t>
  </si>
  <si>
    <t>12</t>
  </si>
  <si>
    <t>161101102</t>
  </si>
  <si>
    <t>Svislé přemístění výkopku z horniny tř. 1 až 4 hl výkopu do 4 m</t>
  </si>
  <si>
    <t>-789944429</t>
  </si>
  <si>
    <t>13</t>
  </si>
  <si>
    <t>162301101</t>
  </si>
  <si>
    <t>Vodorovné přemístění do 500 m výkopku/sypaniny z horniny tř. 1 až 4-použití na zásyp větve B</t>
  </si>
  <si>
    <t>753256082</t>
  </si>
  <si>
    <t>37,8*1,0*1,43 "sedlo a obsyp potrubí"</t>
  </si>
  <si>
    <t>3,14*0,65*0,65*2,15 "objem rev.šachty"</t>
  </si>
  <si>
    <t>0,3*1,5*8,3+3,0*0,6 "vtokový objekt"</t>
  </si>
  <si>
    <t>Součet</t>
  </si>
  <si>
    <t>14</t>
  </si>
  <si>
    <t>167101101</t>
  </si>
  <si>
    <t>Nakládání výkopku z hornin tř. 1 až 4 do 100 m3</t>
  </si>
  <si>
    <t>1651824633</t>
  </si>
  <si>
    <t>171201202</t>
  </si>
  <si>
    <t>Uložení sypaniny na skládky</t>
  </si>
  <si>
    <t>-1738344435</t>
  </si>
  <si>
    <t>16</t>
  </si>
  <si>
    <t>174101101</t>
  </si>
  <si>
    <t>Zásyp sypaninou z jakékoliv horniny s uložením výkopku ve vrstvách se zhutněním jam, šachet, rýh nebo kolem objektů v těchto vykopávkách</t>
  </si>
  <si>
    <t>-1993860122</t>
  </si>
  <si>
    <t>121,0-62,441</t>
  </si>
  <si>
    <t>Zakládání</t>
  </si>
  <si>
    <t>17</t>
  </si>
  <si>
    <t>274211411</t>
  </si>
  <si>
    <t>Zdivo základových pásů z lomového kamene na maltu MC 15</t>
  </si>
  <si>
    <t>-1486437244</t>
  </si>
  <si>
    <t>0,3*0,85*8,3</t>
  </si>
  <si>
    <t>Svislé a kompletní konstrukce</t>
  </si>
  <si>
    <t>18</t>
  </si>
  <si>
    <t>311211255</t>
  </si>
  <si>
    <t>Zdivo nadzákladové haklíkové hrubé z lomového kamene opracovaného na MC 15</t>
  </si>
  <si>
    <t>-1354803986</t>
  </si>
  <si>
    <t>0,3*0,8*8,3</t>
  </si>
  <si>
    <t>19</t>
  </si>
  <si>
    <t>348942141</t>
  </si>
  <si>
    <t>Zábradlí-ocelové sloupky v.1,1 m osazené do vynechaných otvorů+řetízek</t>
  </si>
  <si>
    <t>1308910369</t>
  </si>
  <si>
    <t>Vodorovné konstrukce</t>
  </si>
  <si>
    <t>20</t>
  </si>
  <si>
    <t>451572111</t>
  </si>
  <si>
    <t>Lože pod potrubí, stoky a drobné objekty v otevřeném výkopu z kameniva drobného těženého 0 až 4 mm</t>
  </si>
  <si>
    <t>155490746</t>
  </si>
  <si>
    <t>37,8*1,0*1,43 "lože a obsyp potrubí"</t>
  </si>
  <si>
    <t>-3,14*0,3*0,3*37,8 "odpočet objemu potrubí"</t>
  </si>
  <si>
    <t>-37,8*1,0*0,23 "odpočet bet.sedla"</t>
  </si>
  <si>
    <t>452312131</t>
  </si>
  <si>
    <t>Sedlové lože z betonu prostého tř. C 12/15 otevřený výkop</t>
  </si>
  <si>
    <t>1135842318</t>
  </si>
  <si>
    <t>37,8*1,0*0,23</t>
  </si>
  <si>
    <t>Komunikace pozemní</t>
  </si>
  <si>
    <t>22</t>
  </si>
  <si>
    <t>564231111</t>
  </si>
  <si>
    <t>Podklad nebo podsyp ze štěrkopísku ŠP tl 100 mm</t>
  </si>
  <si>
    <t>576406856</t>
  </si>
  <si>
    <t>23</t>
  </si>
  <si>
    <t>594411111</t>
  </si>
  <si>
    <t>Dlažba z lomového kamene MC</t>
  </si>
  <si>
    <t>1062638696</t>
  </si>
  <si>
    <t>3,0*0,3</t>
  </si>
  <si>
    <t>Trubní vedení</t>
  </si>
  <si>
    <t>24</t>
  </si>
  <si>
    <t>812392121</t>
  </si>
  <si>
    <t>Montáž potrubí z trub TBP těsněných pryžovými kroužky otevřený výkop sklon do 20 % DN 400</t>
  </si>
  <si>
    <t>160998773</t>
  </si>
  <si>
    <t>25</t>
  </si>
  <si>
    <t>M</t>
  </si>
  <si>
    <t>592231140</t>
  </si>
  <si>
    <t>trouba betonová vibrolisovaná s integrovaným spojem TBH-Q 40/250 SC D40x250 cm</t>
  </si>
  <si>
    <t>kus</t>
  </si>
  <si>
    <t>7492325</t>
  </si>
  <si>
    <t>26</t>
  </si>
  <si>
    <t>822442111</t>
  </si>
  <si>
    <t>Zaslepení odbočky potrubí otevřený výkop sklon do 20 % DN 600-popis viz TZ</t>
  </si>
  <si>
    <t>ks</t>
  </si>
  <si>
    <t>1387812387</t>
  </si>
  <si>
    <t>27</t>
  </si>
  <si>
    <t>592240500</t>
  </si>
  <si>
    <t>prefabrikáty pro vstupní šachty a drenážní šachtice (betonové a železobetonové) sestava t=12 cm dílce pro kanalizační vodotěsné šachty PS (LS) - dílce se zabudovanými stupadly PS+K- přechodová skruž s kapsovým stupadlem SR-M PS              100 x 25 x 12</t>
  </si>
  <si>
    <t>-699138430</t>
  </si>
  <si>
    <t>28</t>
  </si>
  <si>
    <t>592240510</t>
  </si>
  <si>
    <t>prefabrikáty pro vstupní šachty a drenážní šachtice (betonové a železobetonové) sestava t=12 cm dílce pro kanalizační vodotěsné šachty PS (LS) - dílce se zabudovanými stupadly PS+K- přechodová skruž s kapsovým stupadlem SR-M PS              100 x 50 x 12</t>
  </si>
  <si>
    <t>-2073516081</t>
  </si>
  <si>
    <t>29</t>
  </si>
  <si>
    <t>592240290</t>
  </si>
  <si>
    <t>dno betonové šachtové TBZ Q 250-1000</t>
  </si>
  <si>
    <t>-1864436229</t>
  </si>
  <si>
    <t>30</t>
  </si>
  <si>
    <t>592241300</t>
  </si>
  <si>
    <t xml:space="preserve">deska betonová přechodová TZK-Q 200/120 T_x000D_
</t>
  </si>
  <si>
    <t>-2112639216</t>
  </si>
  <si>
    <t>31</t>
  </si>
  <si>
    <t>592240620</t>
  </si>
  <si>
    <t>dílec vyrov.ke krytu šachty AR-V625/80 62,5x8x12</t>
  </si>
  <si>
    <t>-55007757</t>
  </si>
  <si>
    <t>32</t>
  </si>
  <si>
    <t>899104111</t>
  </si>
  <si>
    <t>Osazení poklopů litinových a ocelových včetně rámů hmotnosti jednotlivě přes 150 kg</t>
  </si>
  <si>
    <t>1103650664</t>
  </si>
  <si>
    <t>33</t>
  </si>
  <si>
    <t>552410140</t>
  </si>
  <si>
    <t>poklop šachtový třída D 400, kruhový rám 785, vstup 600 mm, bez ventilace</t>
  </si>
  <si>
    <t>1521084157</t>
  </si>
  <si>
    <t>34</t>
  </si>
  <si>
    <t>899623181</t>
  </si>
  <si>
    <t>Obetonování potrubí nebo zdiva stok betonem prostým tř. C 30/37 v otevřeném výkopu</t>
  </si>
  <si>
    <t>688905414</t>
  </si>
  <si>
    <t>Ostatní konstrukce a práce, bourání</t>
  </si>
  <si>
    <t>35</t>
  </si>
  <si>
    <t>953942421</t>
  </si>
  <si>
    <t>Osazování ocelových rámů do 1000x1000 mm bez jejich dodání</t>
  </si>
  <si>
    <t>-1830569151</t>
  </si>
  <si>
    <t>36</t>
  </si>
  <si>
    <t>953946111</t>
  </si>
  <si>
    <t>Výroba a montáž atypických ocelových kcí včetně žárového zinkování-česle</t>
  </si>
  <si>
    <t>t</t>
  </si>
  <si>
    <t>-1653847435</t>
  </si>
  <si>
    <t>37</t>
  </si>
  <si>
    <t>977151133</t>
  </si>
  <si>
    <t>Jádrové vrty diamantovými korunkami do D 600 mm do stavebních materiálů</t>
  </si>
  <si>
    <t>-894454589</t>
  </si>
  <si>
    <t>99</t>
  </si>
  <si>
    <t>Přesuny hmot a sutí</t>
  </si>
  <si>
    <t>38</t>
  </si>
  <si>
    <t>998276101</t>
  </si>
  <si>
    <t>Přesun hmot pro trubní vedení z trub z plastických hmot otevřený výkop</t>
  </si>
  <si>
    <t>124684411</t>
  </si>
  <si>
    <t>PSV</t>
  </si>
  <si>
    <t>Práce a dodávky PSV</t>
  </si>
  <si>
    <t>721</t>
  </si>
  <si>
    <t>Zdravotechnika - vnitřní kanalizace</t>
  </si>
  <si>
    <t>39</t>
  </si>
  <si>
    <t>721290113</t>
  </si>
  <si>
    <t>Zkouška těsnosti potrubí kanalizace vodou do DN 300</t>
  </si>
  <si>
    <t>-1174582536</t>
  </si>
  <si>
    <t>2013028-B - VĚTEV B</t>
  </si>
  <si>
    <t xml:space="preserve">    998 - Přesun hmot</t>
  </si>
  <si>
    <t xml:space="preserve">    781 - Dokončovací práce - obklady</t>
  </si>
  <si>
    <t>744910490</t>
  </si>
  <si>
    <t>11,7*0,5*2,0</t>
  </si>
  <si>
    <t>10,4*0,5</t>
  </si>
  <si>
    <t>1,5</t>
  </si>
  <si>
    <t>132401201</t>
  </si>
  <si>
    <t>Hloubení rýh š do 2000 mm v hornině tř. 5</t>
  </si>
  <si>
    <t>-746617038</t>
  </si>
  <si>
    <t>31,7+107,1+2,7</t>
  </si>
  <si>
    <t>2088533197</t>
  </si>
  <si>
    <t>-861223658</t>
  </si>
  <si>
    <t>-431536246</t>
  </si>
  <si>
    <t>-535966992</t>
  </si>
  <si>
    <t>161101151</t>
  </si>
  <si>
    <t>Svislé přemístění výkopku z horniny tř. 5 až 7 hl výkopu do 2,5 m</t>
  </si>
  <si>
    <t>-1794312500</t>
  </si>
  <si>
    <t>161101152</t>
  </si>
  <si>
    <t>Svislé přemístění výkopku z horniny tř. 5 až 7 hl výkopu do 4 m</t>
  </si>
  <si>
    <t>1508654219</t>
  </si>
  <si>
    <t>161101153</t>
  </si>
  <si>
    <t>Svislé přemístění výkopku z horniny tř. 5 až 7 hl výkopu do 6 m</t>
  </si>
  <si>
    <t>656376481</t>
  </si>
  <si>
    <t>162201151</t>
  </si>
  <si>
    <t>Vodorovné přemístění do 20 m výkopku/sypaniny z horniny tří. 5 až 7</t>
  </si>
  <si>
    <t>368122084</t>
  </si>
  <si>
    <t>162701105</t>
  </si>
  <si>
    <t>Vodorovné přemístění do 10000 m výkopku/sypaniny z horniny tř. 1 až 4-doprava zásypového materiálu</t>
  </si>
  <si>
    <t>-564264453</t>
  </si>
  <si>
    <t>402,8*2,5</t>
  </si>
  <si>
    <t>1894078107</t>
  </si>
  <si>
    <t>-1105994220</t>
  </si>
  <si>
    <t>1009632097</t>
  </si>
  <si>
    <t>181951102</t>
  </si>
  <si>
    <t>Úprava pláně v hornině tř. 1 až 4 se zhutněním</t>
  </si>
  <si>
    <t>179996391</t>
  </si>
  <si>
    <t>182201101</t>
  </si>
  <si>
    <t>Svahování násypů</t>
  </si>
  <si>
    <t>-344838291</t>
  </si>
  <si>
    <t>452111111</t>
  </si>
  <si>
    <t>Osazení betonových pražců otevřený výkop pl do 25000 mm2</t>
  </si>
  <si>
    <t>1177112668</t>
  </si>
  <si>
    <t>592237290</t>
  </si>
  <si>
    <t>podkladek betonový pod hrdlové trouby TBX-Q 60-80/15/17  80 x 17 x 15 cm</t>
  </si>
  <si>
    <t>1220319185</t>
  </si>
  <si>
    <t>496832705</t>
  </si>
  <si>
    <t>30,3*1,0*0,27</t>
  </si>
  <si>
    <t>822422111</t>
  </si>
  <si>
    <t>Montáž potrubí z trub TZH s integrovaným těsněním otevřený výkop sklon do 20 % DN 500</t>
  </si>
  <si>
    <t>832956748</t>
  </si>
  <si>
    <t>592225480</t>
  </si>
  <si>
    <t>trouba hrdlová přímá železobet. TZH-Q 500/2500 OC 360 INT</t>
  </si>
  <si>
    <t>-368406122</t>
  </si>
  <si>
    <t>-353501092</t>
  </si>
  <si>
    <t>-1314771971</t>
  </si>
  <si>
    <t>894201131</t>
  </si>
  <si>
    <t>Dno šachet tl nad 200 mm z prostého betonu obyčejného tř. C 30/37</t>
  </si>
  <si>
    <t>629482811</t>
  </si>
  <si>
    <t>1,5*1,5*0,3</t>
  </si>
  <si>
    <t>894201231</t>
  </si>
  <si>
    <t>Stěny šachet tl nad 200 mm z prostého betonu obyčejného tř. C 30/37</t>
  </si>
  <si>
    <t>426862930</t>
  </si>
  <si>
    <t>4*1,15*3,98*0,2</t>
  </si>
  <si>
    <t>894201293</t>
  </si>
  <si>
    <t>Příplatek za tloušťku stěn šachet z betonu prostého do 200 mm</t>
  </si>
  <si>
    <t>2127503115</t>
  </si>
  <si>
    <t>894212241</t>
  </si>
  <si>
    <t>Šachty kanalizační čtvercové z prostého betonu na potrubí DN 450 nebo 500 dno čedič</t>
  </si>
  <si>
    <t>2112633440</t>
  </si>
  <si>
    <t>894502201</t>
  </si>
  <si>
    <t>Bednění stěn šachet pravoúhlých nebo vícehranných oboustranné</t>
  </si>
  <si>
    <t>924237153</t>
  </si>
  <si>
    <t>(4*1,4+4*1,0)*3,98</t>
  </si>
  <si>
    <t>894601111</t>
  </si>
  <si>
    <t>Výztuž šachet z betonářské oceli 10 216</t>
  </si>
  <si>
    <t>292547997</t>
  </si>
  <si>
    <t>894703011</t>
  </si>
  <si>
    <t>Dlažba šachet čtyř a vícehranných ze stokových desek</t>
  </si>
  <si>
    <t>-710895158</t>
  </si>
  <si>
    <t>4,0*3,98</t>
  </si>
  <si>
    <t>252658585</t>
  </si>
  <si>
    <t>562306050</t>
  </si>
  <si>
    <t>lit.poklop 900*900 mm půlený</t>
  </si>
  <si>
    <t>-1109299923</t>
  </si>
  <si>
    <t>0,909090909090909*1,1 'Přepočtené koeficientem množství</t>
  </si>
  <si>
    <t>597133230</t>
  </si>
  <si>
    <t>nerezové spojka LC-W + vyrovnávací vložka BC D 600</t>
  </si>
  <si>
    <t>1116249592</t>
  </si>
  <si>
    <t>899511111</t>
  </si>
  <si>
    <t>Stupadla do šachet vidlicová osazovaná při zdění</t>
  </si>
  <si>
    <t>1360473153</t>
  </si>
  <si>
    <t>552438060</t>
  </si>
  <si>
    <t>stupadlo ocelové s PE povlakem SADS forma A - P162 mm</t>
  </si>
  <si>
    <t>-224257493</t>
  </si>
  <si>
    <t>552438220</t>
  </si>
  <si>
    <t>stupadlo ocelové kapsové s PE povlakem KS 160/180-dlouhé</t>
  </si>
  <si>
    <t>1062386100</t>
  </si>
  <si>
    <t>-1239080056</t>
  </si>
  <si>
    <t>30,3*(3,14*0,49*0,49-3,14*0,34*0,34)</t>
  </si>
  <si>
    <t>899643111</t>
  </si>
  <si>
    <t>Bednění pro obetonování potrubí otevřený výkop</t>
  </si>
  <si>
    <t>1278731082</t>
  </si>
  <si>
    <t>30,3*0,4*2</t>
  </si>
  <si>
    <t>966071111</t>
  </si>
  <si>
    <t>Demontáž ocelových kcí hmotnosti do 5 t z profilů hmotnosti do 13 kg/m</t>
  </si>
  <si>
    <t>975289326</t>
  </si>
  <si>
    <t>998</t>
  </si>
  <si>
    <t>Přesun hmot</t>
  </si>
  <si>
    <t>40</t>
  </si>
  <si>
    <t>998274101</t>
  </si>
  <si>
    <t>Přesun hmot pro trubní vedení z trub betonových otevřený výkop</t>
  </si>
  <si>
    <t>1532015762</t>
  </si>
  <si>
    <t>781</t>
  </si>
  <si>
    <t>Dokončovací práce - obklady</t>
  </si>
  <si>
    <t>41</t>
  </si>
  <si>
    <t>632321300</t>
  </si>
  <si>
    <t>dlaždice z taveného čediče JR = jemný rastr 250x250x30</t>
  </si>
  <si>
    <t>-700475626</t>
  </si>
  <si>
    <t>1,05*15,92/(0,2*0,2)</t>
  </si>
  <si>
    <t>417,9*1,1 'Přepočtené koeficientem množství</t>
  </si>
  <si>
    <t>2013028-VON - VEDLEJŠÍ A OSTATNÍ NÁKLADY</t>
  </si>
  <si>
    <t>VRN - Vedlejší a ostatní rozpočtové náklady</t>
  </si>
  <si>
    <t xml:space="preserve">    0 - Vedlejší a ostatní rozpočtové náklady</t>
  </si>
  <si>
    <t xml:space="preserve">    VRN4 - Inženýrská činnost</t>
  </si>
  <si>
    <t>VRN</t>
  </si>
  <si>
    <t>Vedlejší a ostatní rozpočtové náklady</t>
  </si>
  <si>
    <t>012103000</t>
  </si>
  <si>
    <t>Geodetické práce před výstavbou-vytýčení stavby</t>
  </si>
  <si>
    <t>Kč</t>
  </si>
  <si>
    <t>1024</t>
  </si>
  <si>
    <t>-243681852</t>
  </si>
  <si>
    <t>012203000</t>
  </si>
  <si>
    <t>Geodetické práce při provádění stavby-zaměření skutečného provedení</t>
  </si>
  <si>
    <t>1605011838</t>
  </si>
  <si>
    <t>012303000</t>
  </si>
  <si>
    <t>Geodetické práce po výstavbě-zpracování skutečného provedení</t>
  </si>
  <si>
    <t>-598871508</t>
  </si>
  <si>
    <t>013254000</t>
  </si>
  <si>
    <t>Dokumentace skutečného provedení stavby</t>
  </si>
  <si>
    <t>1204182860</t>
  </si>
  <si>
    <t>020001000</t>
  </si>
  <si>
    <t>Příprava staveniště</t>
  </si>
  <si>
    <t>-436538721</t>
  </si>
  <si>
    <t>030001000</t>
  </si>
  <si>
    <t>Zařízení staveniště</t>
  </si>
  <si>
    <t>1573687207</t>
  </si>
  <si>
    <t>034203000</t>
  </si>
  <si>
    <t>Oplocení staveniště</t>
  </si>
  <si>
    <t>-729990555</t>
  </si>
  <si>
    <t>034703000</t>
  </si>
  <si>
    <t>Osvětlení staveniště</t>
  </si>
  <si>
    <t>-32216487</t>
  </si>
  <si>
    <t>039002000</t>
  </si>
  <si>
    <t>Zrušení zařízení staveniště</t>
  </si>
  <si>
    <t>926286544</t>
  </si>
  <si>
    <t>039203000</t>
  </si>
  <si>
    <t>Úprava terénu po zrušení zařízení staveniště</t>
  </si>
  <si>
    <t>-1531558142</t>
  </si>
  <si>
    <t>043134000</t>
  </si>
  <si>
    <t>Zkoušky zatěžkávací-statická zatěžovací zkouška dle ČSN 72 1006</t>
  </si>
  <si>
    <t>266699005</t>
  </si>
  <si>
    <t>VRN4</t>
  </si>
  <si>
    <t>Inženýrská činnost</t>
  </si>
  <si>
    <t>043194000</t>
  </si>
  <si>
    <t>Ostatní zkoušky-prohlídka potrubí kamerou</t>
  </si>
  <si>
    <t>CS ÚRS 2014 02</t>
  </si>
  <si>
    <t>339145446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</si>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</sst>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7"/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2" t="s">
        <v>16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7"/>
      <c r="AQ5" s="29"/>
      <c r="BE5" s="32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4" t="s">
        <v>19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7"/>
      <c r="AQ6" s="29"/>
      <c r="BE6" s="321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21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21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1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21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21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1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21"/>
      <c r="BS13" s="22" t="s">
        <v>20</v>
      </c>
    </row>
    <row r="14" spans="1:74">
      <c r="B14" s="26"/>
      <c r="C14" s="27"/>
      <c r="D14" s="27"/>
      <c r="E14" s="325" t="s">
        <v>36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21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1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21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21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1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1"/>
      <c r="BS19" s="22" t="s">
        <v>8</v>
      </c>
    </row>
    <row r="20" spans="2:71" ht="16.5" customHeight="1">
      <c r="B20" s="26"/>
      <c r="C20" s="27"/>
      <c r="D20" s="27"/>
      <c r="E20" s="327" t="s">
        <v>22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7"/>
      <c r="AP20" s="27"/>
      <c r="AQ20" s="29"/>
      <c r="BE20" s="32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1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8">
        <f>ROUND(AG51,2)</f>
        <v>0</v>
      </c>
      <c r="AL23" s="329"/>
      <c r="AM23" s="329"/>
      <c r="AN23" s="329"/>
      <c r="AO23" s="329"/>
      <c r="AP23" s="40"/>
      <c r="AQ23" s="43"/>
      <c r="BE23" s="32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0" t="s">
        <v>42</v>
      </c>
      <c r="M25" s="330"/>
      <c r="N25" s="330"/>
      <c r="O25" s="330"/>
      <c r="P25" s="40"/>
      <c r="Q25" s="40"/>
      <c r="R25" s="40"/>
      <c r="S25" s="40"/>
      <c r="T25" s="40"/>
      <c r="U25" s="40"/>
      <c r="V25" s="40"/>
      <c r="W25" s="330" t="s">
        <v>43</v>
      </c>
      <c r="X25" s="330"/>
      <c r="Y25" s="330"/>
      <c r="Z25" s="330"/>
      <c r="AA25" s="330"/>
      <c r="AB25" s="330"/>
      <c r="AC25" s="330"/>
      <c r="AD25" s="330"/>
      <c r="AE25" s="330"/>
      <c r="AF25" s="40"/>
      <c r="AG25" s="40"/>
      <c r="AH25" s="40"/>
      <c r="AI25" s="40"/>
      <c r="AJ25" s="40"/>
      <c r="AK25" s="330" t="s">
        <v>44</v>
      </c>
      <c r="AL25" s="330"/>
      <c r="AM25" s="330"/>
      <c r="AN25" s="330"/>
      <c r="AO25" s="330"/>
      <c r="AP25" s="40"/>
      <c r="AQ25" s="43"/>
      <c r="BE25" s="321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31">
        <v>0.21</v>
      </c>
      <c r="M26" s="332"/>
      <c r="N26" s="332"/>
      <c r="O26" s="332"/>
      <c r="P26" s="46"/>
      <c r="Q26" s="46"/>
      <c r="R26" s="46"/>
      <c r="S26" s="46"/>
      <c r="T26" s="46"/>
      <c r="U26" s="46"/>
      <c r="V26" s="46"/>
      <c r="W26" s="333">
        <f>ROUND(AZ51,2)</f>
        <v>0</v>
      </c>
      <c r="X26" s="332"/>
      <c r="Y26" s="332"/>
      <c r="Z26" s="332"/>
      <c r="AA26" s="332"/>
      <c r="AB26" s="332"/>
      <c r="AC26" s="332"/>
      <c r="AD26" s="332"/>
      <c r="AE26" s="332"/>
      <c r="AF26" s="46"/>
      <c r="AG26" s="46"/>
      <c r="AH26" s="46"/>
      <c r="AI26" s="46"/>
      <c r="AJ26" s="46"/>
      <c r="AK26" s="333">
        <f>ROUND(AV51,2)</f>
        <v>0</v>
      </c>
      <c r="AL26" s="332"/>
      <c r="AM26" s="332"/>
      <c r="AN26" s="332"/>
      <c r="AO26" s="332"/>
      <c r="AP26" s="46"/>
      <c r="AQ26" s="48"/>
      <c r="BE26" s="321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31">
        <v>0.15</v>
      </c>
      <c r="M27" s="332"/>
      <c r="N27" s="332"/>
      <c r="O27" s="332"/>
      <c r="P27" s="46"/>
      <c r="Q27" s="46"/>
      <c r="R27" s="46"/>
      <c r="S27" s="46"/>
      <c r="T27" s="46"/>
      <c r="U27" s="46"/>
      <c r="V27" s="46"/>
      <c r="W27" s="333">
        <f>ROUND(BA51,2)</f>
        <v>0</v>
      </c>
      <c r="X27" s="332"/>
      <c r="Y27" s="332"/>
      <c r="Z27" s="332"/>
      <c r="AA27" s="332"/>
      <c r="AB27" s="332"/>
      <c r="AC27" s="332"/>
      <c r="AD27" s="332"/>
      <c r="AE27" s="332"/>
      <c r="AF27" s="46"/>
      <c r="AG27" s="46"/>
      <c r="AH27" s="46"/>
      <c r="AI27" s="46"/>
      <c r="AJ27" s="46"/>
      <c r="AK27" s="333">
        <f>ROUND(AW51,2)</f>
        <v>0</v>
      </c>
      <c r="AL27" s="332"/>
      <c r="AM27" s="332"/>
      <c r="AN27" s="332"/>
      <c r="AO27" s="332"/>
      <c r="AP27" s="46"/>
      <c r="AQ27" s="48"/>
      <c r="BE27" s="321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31">
        <v>0.21</v>
      </c>
      <c r="M28" s="332"/>
      <c r="N28" s="332"/>
      <c r="O28" s="332"/>
      <c r="P28" s="46"/>
      <c r="Q28" s="46"/>
      <c r="R28" s="46"/>
      <c r="S28" s="46"/>
      <c r="T28" s="46"/>
      <c r="U28" s="46"/>
      <c r="V28" s="46"/>
      <c r="W28" s="333">
        <f>ROUND(BB51,2)</f>
        <v>0</v>
      </c>
      <c r="X28" s="332"/>
      <c r="Y28" s="332"/>
      <c r="Z28" s="332"/>
      <c r="AA28" s="332"/>
      <c r="AB28" s="332"/>
      <c r="AC28" s="332"/>
      <c r="AD28" s="332"/>
      <c r="AE28" s="332"/>
      <c r="AF28" s="46"/>
      <c r="AG28" s="46"/>
      <c r="AH28" s="46"/>
      <c r="AI28" s="46"/>
      <c r="AJ28" s="46"/>
      <c r="AK28" s="333">
        <v>0</v>
      </c>
      <c r="AL28" s="332"/>
      <c r="AM28" s="332"/>
      <c r="AN28" s="332"/>
      <c r="AO28" s="332"/>
      <c r="AP28" s="46"/>
      <c r="AQ28" s="48"/>
      <c r="BE28" s="321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31">
        <v>0.15</v>
      </c>
      <c r="M29" s="332"/>
      <c r="N29" s="332"/>
      <c r="O29" s="332"/>
      <c r="P29" s="46"/>
      <c r="Q29" s="46"/>
      <c r="R29" s="46"/>
      <c r="S29" s="46"/>
      <c r="T29" s="46"/>
      <c r="U29" s="46"/>
      <c r="V29" s="46"/>
      <c r="W29" s="333">
        <f>ROUND(BC51,2)</f>
        <v>0</v>
      </c>
      <c r="X29" s="332"/>
      <c r="Y29" s="332"/>
      <c r="Z29" s="332"/>
      <c r="AA29" s="332"/>
      <c r="AB29" s="332"/>
      <c r="AC29" s="332"/>
      <c r="AD29" s="332"/>
      <c r="AE29" s="332"/>
      <c r="AF29" s="46"/>
      <c r="AG29" s="46"/>
      <c r="AH29" s="46"/>
      <c r="AI29" s="46"/>
      <c r="AJ29" s="46"/>
      <c r="AK29" s="333">
        <v>0</v>
      </c>
      <c r="AL29" s="332"/>
      <c r="AM29" s="332"/>
      <c r="AN29" s="332"/>
      <c r="AO29" s="332"/>
      <c r="AP29" s="46"/>
      <c r="AQ29" s="48"/>
      <c r="BE29" s="321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31">
        <v>0</v>
      </c>
      <c r="M30" s="332"/>
      <c r="N30" s="332"/>
      <c r="O30" s="332"/>
      <c r="P30" s="46"/>
      <c r="Q30" s="46"/>
      <c r="R30" s="46"/>
      <c r="S30" s="46"/>
      <c r="T30" s="46"/>
      <c r="U30" s="46"/>
      <c r="V30" s="46"/>
      <c r="W30" s="333">
        <f>ROUND(BD51,2)</f>
        <v>0</v>
      </c>
      <c r="X30" s="332"/>
      <c r="Y30" s="332"/>
      <c r="Z30" s="332"/>
      <c r="AA30" s="332"/>
      <c r="AB30" s="332"/>
      <c r="AC30" s="332"/>
      <c r="AD30" s="332"/>
      <c r="AE30" s="332"/>
      <c r="AF30" s="46"/>
      <c r="AG30" s="46"/>
      <c r="AH30" s="46"/>
      <c r="AI30" s="46"/>
      <c r="AJ30" s="46"/>
      <c r="AK30" s="333">
        <v>0</v>
      </c>
      <c r="AL30" s="332"/>
      <c r="AM30" s="332"/>
      <c r="AN30" s="332"/>
      <c r="AO30" s="332"/>
      <c r="AP30" s="46"/>
      <c r="AQ30" s="48"/>
      <c r="BE30" s="32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1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34" t="s">
        <v>53</v>
      </c>
      <c r="Y32" s="335"/>
      <c r="Z32" s="335"/>
      <c r="AA32" s="335"/>
      <c r="AB32" s="335"/>
      <c r="AC32" s="51"/>
      <c r="AD32" s="51"/>
      <c r="AE32" s="51"/>
      <c r="AF32" s="51"/>
      <c r="AG32" s="51"/>
      <c r="AH32" s="51"/>
      <c r="AI32" s="51"/>
      <c r="AJ32" s="51"/>
      <c r="AK32" s="336">
        <f>SUM(AK23:AK30)</f>
        <v>0</v>
      </c>
      <c r="AL32" s="335"/>
      <c r="AM32" s="335"/>
      <c r="AN32" s="335"/>
      <c r="AO32" s="337"/>
      <c r="AP32" s="49"/>
      <c r="AQ32" s="53"/>
      <c r="BE32" s="32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2013028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8" t="str">
        <f>K6</f>
        <v>Bělá pod Bezdězem - úpravy kanalizace v ulici Fortenská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BĚLÁ POD BEZDĚZEM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40" t="str">
        <f>IF(AN8= "","",AN8)</f>
        <v>2. 2. 2015</v>
      </c>
      <c r="AN44" s="34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BĚLÁ POD BEZDĚZEM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41" t="str">
        <f>IF(E17="","",E17)</f>
        <v>ING.EVŽEN KOZÁK</v>
      </c>
      <c r="AN46" s="341"/>
      <c r="AO46" s="341"/>
      <c r="AP46" s="341"/>
      <c r="AQ46" s="61"/>
      <c r="AR46" s="59"/>
      <c r="AS46" s="342" t="s">
        <v>55</v>
      </c>
      <c r="AT46" s="34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4"/>
      <c r="AT47" s="34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6"/>
      <c r="AT48" s="34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8" t="s">
        <v>56</v>
      </c>
      <c r="D49" s="349"/>
      <c r="E49" s="349"/>
      <c r="F49" s="349"/>
      <c r="G49" s="349"/>
      <c r="H49" s="77"/>
      <c r="I49" s="350" t="s">
        <v>57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58</v>
      </c>
      <c r="AH49" s="349"/>
      <c r="AI49" s="349"/>
      <c r="AJ49" s="349"/>
      <c r="AK49" s="349"/>
      <c r="AL49" s="349"/>
      <c r="AM49" s="349"/>
      <c r="AN49" s="350" t="s">
        <v>59</v>
      </c>
      <c r="AO49" s="349"/>
      <c r="AP49" s="349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5">
        <f>ROUND(SUM(AG52:AG54),2)</f>
        <v>0</v>
      </c>
      <c r="AH51" s="355"/>
      <c r="AI51" s="355"/>
      <c r="AJ51" s="355"/>
      <c r="AK51" s="355"/>
      <c r="AL51" s="355"/>
      <c r="AM51" s="355"/>
      <c r="AN51" s="356">
        <f>SUM(AG51,AT51)</f>
        <v>0</v>
      </c>
      <c r="AO51" s="356"/>
      <c r="AP51" s="356"/>
      <c r="AQ51" s="87" t="s">
        <v>22</v>
      </c>
      <c r="AR51" s="69"/>
      <c r="AS51" s="88">
        <f>ROUND(SUM(AS52:AS54),2)</f>
        <v>0</v>
      </c>
      <c r="AT51" s="89">
        <f>ROUND(SUM(AV51:AW51),2)</f>
        <v>0</v>
      </c>
      <c r="AU51" s="90">
        <f>ROUND(SUM(AU52:AU54),5)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ROUND(SUM(AZ52:AZ54),2)</f>
        <v>0</v>
      </c>
      <c r="BA51" s="89">
        <f>ROUND(SUM(BA52:BA54),2)</f>
        <v>0</v>
      </c>
      <c r="BB51" s="89">
        <f>ROUND(SUM(BB52:BB54),2)</f>
        <v>0</v>
      </c>
      <c r="BC51" s="89">
        <f>ROUND(SUM(BC52:BC54),2)</f>
        <v>0</v>
      </c>
      <c r="BD51" s="91">
        <f>ROUND(SUM(BD52:BD54),2)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31.5" customHeight="1">
      <c r="A52" s="94" t="s">
        <v>79</v>
      </c>
      <c r="B52" s="95"/>
      <c r="C52" s="96"/>
      <c r="D52" s="354" t="s">
        <v>80</v>
      </c>
      <c r="E52" s="354"/>
      <c r="F52" s="354"/>
      <c r="G52" s="354"/>
      <c r="H52" s="354"/>
      <c r="I52" s="97"/>
      <c r="J52" s="354" t="s">
        <v>81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2">
        <f>'2013028-A - VĚTEV A'!J27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'2013028-A - VĚTEV A'!P87</f>
        <v>0</v>
      </c>
      <c r="AV52" s="101">
        <f>'2013028-A - VĚTEV A'!J30</f>
        <v>0</v>
      </c>
      <c r="AW52" s="101">
        <f>'2013028-A - VĚTEV A'!J31</f>
        <v>0</v>
      </c>
      <c r="AX52" s="101">
        <f>'2013028-A - VĚTEV A'!J32</f>
        <v>0</v>
      </c>
      <c r="AY52" s="101">
        <f>'2013028-A - VĚTEV A'!J33</f>
        <v>0</v>
      </c>
      <c r="AZ52" s="101">
        <f>'2013028-A - VĚTEV A'!F30</f>
        <v>0</v>
      </c>
      <c r="BA52" s="101">
        <f>'2013028-A - VĚTEV A'!F31</f>
        <v>0</v>
      </c>
      <c r="BB52" s="101">
        <f>'2013028-A - VĚTEV A'!F32</f>
        <v>0</v>
      </c>
      <c r="BC52" s="101">
        <f>'2013028-A - VĚTEV A'!F33</f>
        <v>0</v>
      </c>
      <c r="BD52" s="103">
        <f>'2013028-A - VĚTEV A'!F34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31.5" customHeight="1">
      <c r="A53" s="94" t="s">
        <v>79</v>
      </c>
      <c r="B53" s="95"/>
      <c r="C53" s="96"/>
      <c r="D53" s="354" t="s">
        <v>85</v>
      </c>
      <c r="E53" s="354"/>
      <c r="F53" s="354"/>
      <c r="G53" s="354"/>
      <c r="H53" s="354"/>
      <c r="I53" s="97"/>
      <c r="J53" s="354" t="s">
        <v>86</v>
      </c>
      <c r="K53" s="354"/>
      <c r="L53" s="354"/>
      <c r="M53" s="354"/>
      <c r="N53" s="354"/>
      <c r="O53" s="354"/>
      <c r="P53" s="354"/>
      <c r="Q53" s="354"/>
      <c r="R53" s="354"/>
      <c r="S53" s="354"/>
      <c r="T53" s="354"/>
      <c r="U53" s="354"/>
      <c r="V53" s="354"/>
      <c r="W53" s="354"/>
      <c r="X53" s="354"/>
      <c r="Y53" s="354"/>
      <c r="Z53" s="354"/>
      <c r="AA53" s="354"/>
      <c r="AB53" s="354"/>
      <c r="AC53" s="354"/>
      <c r="AD53" s="354"/>
      <c r="AE53" s="354"/>
      <c r="AF53" s="354"/>
      <c r="AG53" s="352">
        <f>'2013028-B - VĚTEV B'!J27</f>
        <v>0</v>
      </c>
      <c r="AH53" s="353"/>
      <c r="AI53" s="353"/>
      <c r="AJ53" s="353"/>
      <c r="AK53" s="353"/>
      <c r="AL53" s="353"/>
      <c r="AM53" s="353"/>
      <c r="AN53" s="352">
        <f>SUM(AG53,AT53)</f>
        <v>0</v>
      </c>
      <c r="AO53" s="353"/>
      <c r="AP53" s="353"/>
      <c r="AQ53" s="98" t="s">
        <v>82</v>
      </c>
      <c r="AR53" s="99"/>
      <c r="AS53" s="100">
        <v>0</v>
      </c>
      <c r="AT53" s="101">
        <f>ROUND(SUM(AV53:AW53),2)</f>
        <v>0</v>
      </c>
      <c r="AU53" s="102">
        <f>'2013028-B - VĚTEV B'!P84</f>
        <v>0</v>
      </c>
      <c r="AV53" s="101">
        <f>'2013028-B - VĚTEV B'!J30</f>
        <v>0</v>
      </c>
      <c r="AW53" s="101">
        <f>'2013028-B - VĚTEV B'!J31</f>
        <v>0</v>
      </c>
      <c r="AX53" s="101">
        <f>'2013028-B - VĚTEV B'!J32</f>
        <v>0</v>
      </c>
      <c r="AY53" s="101">
        <f>'2013028-B - VĚTEV B'!J33</f>
        <v>0</v>
      </c>
      <c r="AZ53" s="101">
        <f>'2013028-B - VĚTEV B'!F30</f>
        <v>0</v>
      </c>
      <c r="BA53" s="101">
        <f>'2013028-B - VĚTEV B'!F31</f>
        <v>0</v>
      </c>
      <c r="BB53" s="101">
        <f>'2013028-B - VĚTEV B'!F32</f>
        <v>0</v>
      </c>
      <c r="BC53" s="101">
        <f>'2013028-B - VĚTEV B'!F33</f>
        <v>0</v>
      </c>
      <c r="BD53" s="103">
        <f>'2013028-B - VĚTEV B'!F34</f>
        <v>0</v>
      </c>
      <c r="BT53" s="104" t="s">
        <v>24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5" customFormat="1" ht="31.5" customHeight="1">
      <c r="A54" s="94" t="s">
        <v>79</v>
      </c>
      <c r="B54" s="95"/>
      <c r="C54" s="96"/>
      <c r="D54" s="354" t="s">
        <v>88</v>
      </c>
      <c r="E54" s="354"/>
      <c r="F54" s="354"/>
      <c r="G54" s="354"/>
      <c r="H54" s="354"/>
      <c r="I54" s="97"/>
      <c r="J54" s="354" t="s">
        <v>89</v>
      </c>
      <c r="K54" s="354"/>
      <c r="L54" s="354"/>
      <c r="M54" s="354"/>
      <c r="N54" s="354"/>
      <c r="O54" s="354"/>
      <c r="P54" s="354"/>
      <c r="Q54" s="354"/>
      <c r="R54" s="354"/>
      <c r="S54" s="354"/>
      <c r="T54" s="354"/>
      <c r="U54" s="354"/>
      <c r="V54" s="354"/>
      <c r="W54" s="354"/>
      <c r="X54" s="354"/>
      <c r="Y54" s="354"/>
      <c r="Z54" s="354"/>
      <c r="AA54" s="354"/>
      <c r="AB54" s="354"/>
      <c r="AC54" s="354"/>
      <c r="AD54" s="354"/>
      <c r="AE54" s="354"/>
      <c r="AF54" s="354"/>
      <c r="AG54" s="352">
        <f>'2013028-VON - VEDLEJŠÍ A ...'!J27</f>
        <v>0</v>
      </c>
      <c r="AH54" s="353"/>
      <c r="AI54" s="353"/>
      <c r="AJ54" s="353"/>
      <c r="AK54" s="353"/>
      <c r="AL54" s="353"/>
      <c r="AM54" s="353"/>
      <c r="AN54" s="352">
        <f>SUM(AG54,AT54)</f>
        <v>0</v>
      </c>
      <c r="AO54" s="353"/>
      <c r="AP54" s="353"/>
      <c r="AQ54" s="98" t="s">
        <v>82</v>
      </c>
      <c r="AR54" s="99"/>
      <c r="AS54" s="105">
        <v>0</v>
      </c>
      <c r="AT54" s="106">
        <f>ROUND(SUM(AV54:AW54),2)</f>
        <v>0</v>
      </c>
      <c r="AU54" s="107">
        <f>'2013028-VON - VEDLEJŠÍ A ...'!P79</f>
        <v>0</v>
      </c>
      <c r="AV54" s="106">
        <f>'2013028-VON - VEDLEJŠÍ A ...'!J30</f>
        <v>0</v>
      </c>
      <c r="AW54" s="106">
        <f>'2013028-VON - VEDLEJŠÍ A ...'!J31</f>
        <v>0</v>
      </c>
      <c r="AX54" s="106">
        <f>'2013028-VON - VEDLEJŠÍ A ...'!J32</f>
        <v>0</v>
      </c>
      <c r="AY54" s="106">
        <f>'2013028-VON - VEDLEJŠÍ A ...'!J33</f>
        <v>0</v>
      </c>
      <c r="AZ54" s="106">
        <f>'2013028-VON - VEDLEJŠÍ A ...'!F30</f>
        <v>0</v>
      </c>
      <c r="BA54" s="106">
        <f>'2013028-VON - VEDLEJŠÍ A ...'!F31</f>
        <v>0</v>
      </c>
      <c r="BB54" s="106">
        <f>'2013028-VON - VEDLEJŠÍ A ...'!F32</f>
        <v>0</v>
      </c>
      <c r="BC54" s="106">
        <f>'2013028-VON - VEDLEJŠÍ A ...'!F33</f>
        <v>0</v>
      </c>
      <c r="BD54" s="108">
        <f>'2013028-VON - VEDLEJŠÍ A ...'!F34</f>
        <v>0</v>
      </c>
      <c r="BT54" s="104" t="s">
        <v>24</v>
      </c>
      <c r="BV54" s="104" t="s">
        <v>77</v>
      </c>
      <c r="BW54" s="104" t="s">
        <v>90</v>
      </c>
      <c r="BX54" s="104" t="s">
        <v>7</v>
      </c>
      <c r="CL54" s="104" t="s">
        <v>22</v>
      </c>
      <c r="CM54" s="104" t="s">
        <v>84</v>
      </c>
    </row>
    <row r="55" spans="1:91" s="1" customFormat="1" ht="30" customHeight="1">
      <c r="B55" s="39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5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9"/>
    </row>
  </sheetData>
  <sheetProtection algorithmName="SHA-512" hashValue="8EPbmMERn95D29HKuBIaPaJ8SR2tDiYMeh87FE5IUzf/KYNqgZOavxLkSbPK9TAu2n8riLOLpvH63iREGTmMBQ==" saltValue="8B8Nd0hZpnmwcYFQuuX0S/hjmjQb+4KAe/kXzo0GbvjY8O/hhPf3llHQI/kn1rqjJJF2bj58UsJ3HAR2hJ/n9g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2013028-A - VĚTEV A'!C2" display="/" xr:uid="{00000000-0004-0000-0000-000002000000}"/>
    <hyperlink ref="A53" location="'2013028-B - VĚTEV B'!C2" display="/" xr:uid="{00000000-0004-0000-0000-000003000000}"/>
    <hyperlink ref="A54" location="'2013028-VON - VEDLEJŠÍ A ...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366" t="s">
        <v>92</v>
      </c>
      <c r="H1" s="366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8" t="str">
        <f>'Rekapitulace stavby'!K6</f>
        <v>Bělá pod Bezdězem - úpravy kanalizace v ulici Fortenská</v>
      </c>
      <c r="F7" s="359"/>
      <c r="G7" s="359"/>
      <c r="H7" s="359"/>
      <c r="I7" s="115"/>
      <c r="J7" s="27"/>
      <c r="K7" s="29"/>
    </row>
    <row r="8" spans="1:70" s="1" customFormat="1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0" t="s">
        <v>98</v>
      </c>
      <c r="F9" s="361"/>
      <c r="G9" s="361"/>
      <c r="H9" s="36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2. 2. 2015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17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7" t="s">
        <v>22</v>
      </c>
      <c r="F24" s="327"/>
      <c r="G24" s="327"/>
      <c r="H24" s="32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ROUND(SUM(BE87:BE161), 2)</f>
        <v>0</v>
      </c>
      <c r="G30" s="40"/>
      <c r="H30" s="40"/>
      <c r="I30" s="129">
        <v>0.21</v>
      </c>
      <c r="J30" s="128">
        <f>ROUND(ROUND((SUM(BE87:BE161)),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ROUND(SUM(BF87:BF161), 2)</f>
        <v>0</v>
      </c>
      <c r="G31" s="40"/>
      <c r="H31" s="40"/>
      <c r="I31" s="129">
        <v>0.15</v>
      </c>
      <c r="J31" s="128">
        <f>ROUND(ROUND((SUM(BF87:BF161)),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ROUND(SUM(BG87:BG161),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ROUND(SUM(BH87:BH161),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ROUND(SUM(BI87:BI161),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8" t="str">
        <f>E7</f>
        <v>Bělá pod Bezdězem - úpravy kanalizace v ulici Fortenská</v>
      </c>
      <c r="F45" s="359"/>
      <c r="G45" s="359"/>
      <c r="H45" s="359"/>
      <c r="I45" s="116"/>
      <c r="J45" s="40"/>
      <c r="K45" s="43"/>
    </row>
    <row r="46" spans="2:11" s="1" customFormat="1" ht="14.45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0" t="str">
        <f>E9</f>
        <v>2013028-A - VĚTEV A</v>
      </c>
      <c r="F47" s="361"/>
      <c r="G47" s="361"/>
      <c r="H47" s="36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BĚLÁ POD BEZDĚZEM</v>
      </c>
      <c r="G49" s="40"/>
      <c r="H49" s="40"/>
      <c r="I49" s="117" t="s">
        <v>27</v>
      </c>
      <c r="J49" s="118" t="str">
        <f>IF(J12="","",J12)</f>
        <v>2. 2. 2015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MĚSTO BĚLÁ POD BEZDĚZEM</v>
      </c>
      <c r="G51" s="40"/>
      <c r="H51" s="40"/>
      <c r="I51" s="117" t="s">
        <v>37</v>
      </c>
      <c r="J51" s="327" t="str">
        <f>E21</f>
        <v>ING.EVŽEN KOZÁK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100</v>
      </c>
      <c r="D54" s="130"/>
      <c r="E54" s="130"/>
      <c r="F54" s="130"/>
      <c r="G54" s="130"/>
      <c r="H54" s="130"/>
      <c r="I54" s="143"/>
      <c r="J54" s="144" t="s">
        <v>101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102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103</v>
      </c>
    </row>
    <row r="57" spans="2:47" s="7" customFormat="1" ht="24.95" customHeight="1">
      <c r="B57" s="147"/>
      <c r="C57" s="148"/>
      <c r="D57" s="149" t="s">
        <v>104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105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106</v>
      </c>
      <c r="E59" s="157"/>
      <c r="F59" s="157"/>
      <c r="G59" s="157"/>
      <c r="H59" s="157"/>
      <c r="I59" s="158"/>
      <c r="J59" s="159">
        <f>J122</f>
        <v>0</v>
      </c>
      <c r="K59" s="160"/>
    </row>
    <row r="60" spans="2:47" s="8" customFormat="1" ht="19.899999999999999" customHeight="1">
      <c r="B60" s="154"/>
      <c r="C60" s="155"/>
      <c r="D60" s="156" t="s">
        <v>107</v>
      </c>
      <c r="E60" s="157"/>
      <c r="F60" s="157"/>
      <c r="G60" s="157"/>
      <c r="H60" s="157"/>
      <c r="I60" s="158"/>
      <c r="J60" s="159">
        <f>J125</f>
        <v>0</v>
      </c>
      <c r="K60" s="160"/>
    </row>
    <row r="61" spans="2:47" s="8" customFormat="1" ht="19.899999999999999" customHeight="1">
      <c r="B61" s="154"/>
      <c r="C61" s="155"/>
      <c r="D61" s="156" t="s">
        <v>108</v>
      </c>
      <c r="E61" s="157"/>
      <c r="F61" s="157"/>
      <c r="G61" s="157"/>
      <c r="H61" s="157"/>
      <c r="I61" s="158"/>
      <c r="J61" s="159">
        <f>J129</f>
        <v>0</v>
      </c>
      <c r="K61" s="160"/>
    </row>
    <row r="62" spans="2:47" s="8" customFormat="1" ht="19.899999999999999" customHeight="1">
      <c r="B62" s="154"/>
      <c r="C62" s="155"/>
      <c r="D62" s="156" t="s">
        <v>109</v>
      </c>
      <c r="E62" s="157"/>
      <c r="F62" s="157"/>
      <c r="G62" s="157"/>
      <c r="H62" s="157"/>
      <c r="I62" s="158"/>
      <c r="J62" s="159">
        <f>J137</f>
        <v>0</v>
      </c>
      <c r="K62" s="160"/>
    </row>
    <row r="63" spans="2:47" s="8" customFormat="1" ht="19.899999999999999" customHeight="1">
      <c r="B63" s="154"/>
      <c r="C63" s="155"/>
      <c r="D63" s="156" t="s">
        <v>110</v>
      </c>
      <c r="E63" s="157"/>
      <c r="F63" s="157"/>
      <c r="G63" s="157"/>
      <c r="H63" s="157"/>
      <c r="I63" s="158"/>
      <c r="J63" s="159">
        <f>J141</f>
        <v>0</v>
      </c>
      <c r="K63" s="160"/>
    </row>
    <row r="64" spans="2:47" s="8" customFormat="1" ht="19.899999999999999" customHeight="1">
      <c r="B64" s="154"/>
      <c r="C64" s="155"/>
      <c r="D64" s="156" t="s">
        <v>111</v>
      </c>
      <c r="E64" s="157"/>
      <c r="F64" s="157"/>
      <c r="G64" s="157"/>
      <c r="H64" s="157"/>
      <c r="I64" s="158"/>
      <c r="J64" s="159">
        <f>J153</f>
        <v>0</v>
      </c>
      <c r="K64" s="160"/>
    </row>
    <row r="65" spans="2:12" s="8" customFormat="1" ht="14.85" customHeight="1">
      <c r="B65" s="154"/>
      <c r="C65" s="155"/>
      <c r="D65" s="156" t="s">
        <v>112</v>
      </c>
      <c r="E65" s="157"/>
      <c r="F65" s="157"/>
      <c r="G65" s="157"/>
      <c r="H65" s="157"/>
      <c r="I65" s="158"/>
      <c r="J65" s="159">
        <f>J157</f>
        <v>0</v>
      </c>
      <c r="K65" s="160"/>
    </row>
    <row r="66" spans="2:12" s="7" customFormat="1" ht="24.95" customHeight="1">
      <c r="B66" s="147"/>
      <c r="C66" s="148"/>
      <c r="D66" s="149" t="s">
        <v>113</v>
      </c>
      <c r="E66" s="150"/>
      <c r="F66" s="150"/>
      <c r="G66" s="150"/>
      <c r="H66" s="150"/>
      <c r="I66" s="151"/>
      <c r="J66" s="152">
        <f>J159</f>
        <v>0</v>
      </c>
      <c r="K66" s="153"/>
    </row>
    <row r="67" spans="2:12" s="8" customFormat="1" ht="19.899999999999999" customHeight="1">
      <c r="B67" s="154"/>
      <c r="C67" s="155"/>
      <c r="D67" s="156" t="s">
        <v>114</v>
      </c>
      <c r="E67" s="157"/>
      <c r="F67" s="157"/>
      <c r="G67" s="157"/>
      <c r="H67" s="157"/>
      <c r="I67" s="158"/>
      <c r="J67" s="159">
        <f>J160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115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>
      <c r="B77" s="39"/>
      <c r="C77" s="61"/>
      <c r="D77" s="61"/>
      <c r="E77" s="363" t="str">
        <f>E7</f>
        <v>Bělá pod Bezdězem - úpravy kanalizace v ulici Fortenská</v>
      </c>
      <c r="F77" s="364"/>
      <c r="G77" s="364"/>
      <c r="H77" s="364"/>
      <c r="I77" s="161"/>
      <c r="J77" s="61"/>
      <c r="K77" s="61"/>
      <c r="L77" s="59"/>
    </row>
    <row r="78" spans="2:12" s="1" customFormat="1" ht="14.45" customHeight="1">
      <c r="B78" s="39"/>
      <c r="C78" s="63" t="s">
        <v>97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>
      <c r="B79" s="39"/>
      <c r="C79" s="61"/>
      <c r="D79" s="61"/>
      <c r="E79" s="338" t="str">
        <f>E9</f>
        <v>2013028-A - VĚTEV A</v>
      </c>
      <c r="F79" s="365"/>
      <c r="G79" s="365"/>
      <c r="H79" s="365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25</v>
      </c>
      <c r="D81" s="61"/>
      <c r="E81" s="61"/>
      <c r="F81" s="162" t="str">
        <f>F12</f>
        <v>BĚLÁ POD BEZDĚZEM</v>
      </c>
      <c r="G81" s="61"/>
      <c r="H81" s="61"/>
      <c r="I81" s="163" t="s">
        <v>27</v>
      </c>
      <c r="J81" s="71" t="str">
        <f>IF(J12="","",J12)</f>
        <v>2. 2. 2015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31</v>
      </c>
      <c r="D83" s="61"/>
      <c r="E83" s="61"/>
      <c r="F83" s="162" t="str">
        <f>E15</f>
        <v>MĚSTO BĚLÁ POD BEZDĚZEM</v>
      </c>
      <c r="G83" s="61"/>
      <c r="H83" s="61"/>
      <c r="I83" s="163" t="s">
        <v>37</v>
      </c>
      <c r="J83" s="162" t="str">
        <f>E21</f>
        <v>ING.EVŽEN KOZÁK</v>
      </c>
      <c r="K83" s="61"/>
      <c r="L83" s="59"/>
    </row>
    <row r="84" spans="2:65" s="1" customFormat="1" ht="14.45" customHeight="1">
      <c r="B84" s="39"/>
      <c r="C84" s="63" t="s">
        <v>35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116</v>
      </c>
      <c r="D86" s="166" t="s">
        <v>60</v>
      </c>
      <c r="E86" s="166" t="s">
        <v>56</v>
      </c>
      <c r="F86" s="166" t="s">
        <v>117</v>
      </c>
      <c r="G86" s="166" t="s">
        <v>118</v>
      </c>
      <c r="H86" s="166" t="s">
        <v>119</v>
      </c>
      <c r="I86" s="167" t="s">
        <v>120</v>
      </c>
      <c r="J86" s="166" t="s">
        <v>101</v>
      </c>
      <c r="K86" s="168" t="s">
        <v>121</v>
      </c>
      <c r="L86" s="169"/>
      <c r="M86" s="79" t="s">
        <v>122</v>
      </c>
      <c r="N86" s="80" t="s">
        <v>45</v>
      </c>
      <c r="O86" s="80" t="s">
        <v>123</v>
      </c>
      <c r="P86" s="80" t="s">
        <v>124</v>
      </c>
      <c r="Q86" s="80" t="s">
        <v>125</v>
      </c>
      <c r="R86" s="80" t="s">
        <v>126</v>
      </c>
      <c r="S86" s="80" t="s">
        <v>127</v>
      </c>
      <c r="T86" s="81" t="s">
        <v>128</v>
      </c>
    </row>
    <row r="87" spans="2:65" s="1" customFormat="1" ht="29.25" customHeight="1">
      <c r="B87" s="39"/>
      <c r="C87" s="85" t="s">
        <v>102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P88+P159</f>
        <v>0</v>
      </c>
      <c r="Q87" s="83"/>
      <c r="R87" s="171">
        <f>R88+R159</f>
        <v>94.937066259999995</v>
      </c>
      <c r="S87" s="83"/>
      <c r="T87" s="172">
        <f>T88+T159</f>
        <v>0.78500000000000003</v>
      </c>
      <c r="AT87" s="22" t="s">
        <v>74</v>
      </c>
      <c r="AU87" s="22" t="s">
        <v>103</v>
      </c>
      <c r="BK87" s="173">
        <f>BK88+BK159</f>
        <v>0</v>
      </c>
    </row>
    <row r="88" spans="2:65" s="10" customFormat="1" ht="37.35" customHeight="1">
      <c r="B88" s="174"/>
      <c r="C88" s="175"/>
      <c r="D88" s="176" t="s">
        <v>74</v>
      </c>
      <c r="E88" s="177" t="s">
        <v>129</v>
      </c>
      <c r="F88" s="177" t="s">
        <v>130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P89+P122+P125+P129+P137+P141+P153</f>
        <v>0</v>
      </c>
      <c r="Q88" s="182"/>
      <c r="R88" s="183">
        <f>R89+R122+R125+R129+R137+R141+R153</f>
        <v>94.937066259999995</v>
      </c>
      <c r="S88" s="182"/>
      <c r="T88" s="184">
        <f>T89+T122+T125+T129+T137+T141+T153</f>
        <v>0.78500000000000003</v>
      </c>
      <c r="AR88" s="185" t="s">
        <v>24</v>
      </c>
      <c r="AT88" s="186" t="s">
        <v>74</v>
      </c>
      <c r="AU88" s="186" t="s">
        <v>75</v>
      </c>
      <c r="AY88" s="185" t="s">
        <v>131</v>
      </c>
      <c r="BK88" s="187">
        <f>BK89+BK122+BK125+BK129+BK137+BK141+BK153</f>
        <v>0</v>
      </c>
    </row>
    <row r="89" spans="2:65" s="10" customFormat="1" ht="19.899999999999999" customHeight="1">
      <c r="B89" s="174"/>
      <c r="C89" s="175"/>
      <c r="D89" s="176" t="s">
        <v>74</v>
      </c>
      <c r="E89" s="188" t="s">
        <v>24</v>
      </c>
      <c r="F89" s="188" t="s">
        <v>132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SUM(P90:P121)</f>
        <v>0</v>
      </c>
      <c r="Q89" s="182"/>
      <c r="R89" s="183">
        <f>SUM(R90:R121)</f>
        <v>0.436836</v>
      </c>
      <c r="S89" s="182"/>
      <c r="T89" s="184">
        <f>SUM(T90:T121)</f>
        <v>0</v>
      </c>
      <c r="AR89" s="185" t="s">
        <v>24</v>
      </c>
      <c r="AT89" s="186" t="s">
        <v>74</v>
      </c>
      <c r="AU89" s="186" t="s">
        <v>24</v>
      </c>
      <c r="AY89" s="185" t="s">
        <v>131</v>
      </c>
      <c r="BK89" s="187">
        <f>SUM(BK90:BK121)</f>
        <v>0</v>
      </c>
    </row>
    <row r="90" spans="2:65" s="1" customFormat="1" ht="16.5" customHeight="1">
      <c r="B90" s="39"/>
      <c r="C90" s="190" t="s">
        <v>24</v>
      </c>
      <c r="D90" s="190" t="s">
        <v>133</v>
      </c>
      <c r="E90" s="191" t="s">
        <v>134</v>
      </c>
      <c r="F90" s="192" t="s">
        <v>135</v>
      </c>
      <c r="G90" s="193" t="s">
        <v>136</v>
      </c>
      <c r="H90" s="194">
        <v>2</v>
      </c>
      <c r="I90" s="195"/>
      <c r="J90" s="196">
        <f>ROUND(I90*H90,2)</f>
        <v>0</v>
      </c>
      <c r="K90" s="192" t="s">
        <v>137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8.6800000000000002E-3</v>
      </c>
      <c r="R90" s="199">
        <f>Q90*H90</f>
        <v>1.736E-2</v>
      </c>
      <c r="S90" s="199">
        <v>0</v>
      </c>
      <c r="T90" s="200">
        <f>S90*H90</f>
        <v>0</v>
      </c>
      <c r="AR90" s="22" t="s">
        <v>138</v>
      </c>
      <c r="AT90" s="22" t="s">
        <v>133</v>
      </c>
      <c r="AU90" s="22" t="s">
        <v>84</v>
      </c>
      <c r="AY90" s="22" t="s">
        <v>131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138</v>
      </c>
      <c r="BM90" s="22" t="s">
        <v>139</v>
      </c>
    </row>
    <row r="91" spans="2:65" s="1" customFormat="1" ht="16.5" customHeight="1">
      <c r="B91" s="39"/>
      <c r="C91" s="190" t="s">
        <v>84</v>
      </c>
      <c r="D91" s="190" t="s">
        <v>133</v>
      </c>
      <c r="E91" s="191" t="s">
        <v>140</v>
      </c>
      <c r="F91" s="192" t="s">
        <v>141</v>
      </c>
      <c r="G91" s="193" t="s">
        <v>136</v>
      </c>
      <c r="H91" s="194">
        <v>1</v>
      </c>
      <c r="I91" s="195"/>
      <c r="J91" s="196">
        <f>ROUND(I91*H91,2)</f>
        <v>0</v>
      </c>
      <c r="K91" s="192" t="s">
        <v>137</v>
      </c>
      <c r="L91" s="59"/>
      <c r="M91" s="197" t="s">
        <v>22</v>
      </c>
      <c r="N91" s="198" t="s">
        <v>46</v>
      </c>
      <c r="O91" s="40"/>
      <c r="P91" s="199">
        <f>O91*H91</f>
        <v>0</v>
      </c>
      <c r="Q91" s="199">
        <v>1.269E-2</v>
      </c>
      <c r="R91" s="199">
        <f>Q91*H91</f>
        <v>1.269E-2</v>
      </c>
      <c r="S91" s="199">
        <v>0</v>
      </c>
      <c r="T91" s="200">
        <f>S91*H91</f>
        <v>0</v>
      </c>
      <c r="AR91" s="22" t="s">
        <v>138</v>
      </c>
      <c r="AT91" s="22" t="s">
        <v>133</v>
      </c>
      <c r="AU91" s="22" t="s">
        <v>84</v>
      </c>
      <c r="AY91" s="22" t="s">
        <v>131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24</v>
      </c>
      <c r="BK91" s="201">
        <f>ROUND(I91*H91,2)</f>
        <v>0</v>
      </c>
      <c r="BL91" s="22" t="s">
        <v>138</v>
      </c>
      <c r="BM91" s="22" t="s">
        <v>142</v>
      </c>
    </row>
    <row r="92" spans="2:65" s="1" customFormat="1" ht="16.5" customHeight="1">
      <c r="B92" s="39"/>
      <c r="C92" s="190" t="s">
        <v>143</v>
      </c>
      <c r="D92" s="190" t="s">
        <v>133</v>
      </c>
      <c r="E92" s="191" t="s">
        <v>144</v>
      </c>
      <c r="F92" s="192" t="s">
        <v>145</v>
      </c>
      <c r="G92" s="193" t="s">
        <v>136</v>
      </c>
      <c r="H92" s="194">
        <v>2</v>
      </c>
      <c r="I92" s="195"/>
      <c r="J92" s="196">
        <f>ROUND(I92*H92,2)</f>
        <v>0</v>
      </c>
      <c r="K92" s="192" t="s">
        <v>137</v>
      </c>
      <c r="L92" s="59"/>
      <c r="M92" s="197" t="s">
        <v>22</v>
      </c>
      <c r="N92" s="198" t="s">
        <v>46</v>
      </c>
      <c r="O92" s="40"/>
      <c r="P92" s="199">
        <f>O92*H92</f>
        <v>0</v>
      </c>
      <c r="Q92" s="199">
        <v>3.6900000000000002E-2</v>
      </c>
      <c r="R92" s="199">
        <f>Q92*H92</f>
        <v>7.3800000000000004E-2</v>
      </c>
      <c r="S92" s="199">
        <v>0</v>
      </c>
      <c r="T92" s="200">
        <f>S92*H92</f>
        <v>0</v>
      </c>
      <c r="AR92" s="22" t="s">
        <v>138</v>
      </c>
      <c r="AT92" s="22" t="s">
        <v>133</v>
      </c>
      <c r="AU92" s="22" t="s">
        <v>84</v>
      </c>
      <c r="AY92" s="22" t="s">
        <v>131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138</v>
      </c>
      <c r="BM92" s="22" t="s">
        <v>146</v>
      </c>
    </row>
    <row r="93" spans="2:65" s="1" customFormat="1" ht="25.5" customHeight="1">
      <c r="B93" s="39"/>
      <c r="C93" s="190" t="s">
        <v>138</v>
      </c>
      <c r="D93" s="190" t="s">
        <v>133</v>
      </c>
      <c r="E93" s="191" t="s">
        <v>147</v>
      </c>
      <c r="F93" s="192" t="s">
        <v>148</v>
      </c>
      <c r="G93" s="193" t="s">
        <v>149</v>
      </c>
      <c r="H93" s="194">
        <v>22.5</v>
      </c>
      <c r="I93" s="195"/>
      <c r="J93" s="196">
        <f>ROUND(I93*H93,2)</f>
        <v>0</v>
      </c>
      <c r="K93" s="192" t="s">
        <v>22</v>
      </c>
      <c r="L93" s="59"/>
      <c r="M93" s="197" t="s">
        <v>22</v>
      </c>
      <c r="N93" s="198" t="s">
        <v>46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138</v>
      </c>
      <c r="AT93" s="22" t="s">
        <v>133</v>
      </c>
      <c r="AU93" s="22" t="s">
        <v>84</v>
      </c>
      <c r="AY93" s="22" t="s">
        <v>131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138</v>
      </c>
      <c r="BM93" s="22" t="s">
        <v>150</v>
      </c>
    </row>
    <row r="94" spans="2:65" s="11" customFormat="1" ht="13.5">
      <c r="B94" s="202"/>
      <c r="C94" s="203"/>
      <c r="D94" s="204" t="s">
        <v>151</v>
      </c>
      <c r="E94" s="205" t="s">
        <v>22</v>
      </c>
      <c r="F94" s="206" t="s">
        <v>152</v>
      </c>
      <c r="G94" s="203"/>
      <c r="H94" s="207">
        <v>22.5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151</v>
      </c>
      <c r="AU94" s="213" t="s">
        <v>84</v>
      </c>
      <c r="AV94" s="11" t="s">
        <v>84</v>
      </c>
      <c r="AW94" s="11" t="s">
        <v>39</v>
      </c>
      <c r="AX94" s="11" t="s">
        <v>24</v>
      </c>
      <c r="AY94" s="213" t="s">
        <v>131</v>
      </c>
    </row>
    <row r="95" spans="2:65" s="1" customFormat="1" ht="25.5" customHeight="1">
      <c r="B95" s="39"/>
      <c r="C95" s="190" t="s">
        <v>153</v>
      </c>
      <c r="D95" s="190" t="s">
        <v>133</v>
      </c>
      <c r="E95" s="191" t="s">
        <v>154</v>
      </c>
      <c r="F95" s="192" t="s">
        <v>155</v>
      </c>
      <c r="G95" s="193" t="s">
        <v>149</v>
      </c>
      <c r="H95" s="194">
        <v>1.8</v>
      </c>
      <c r="I95" s="195"/>
      <c r="J95" s="196">
        <f>ROUND(I95*H95,2)</f>
        <v>0</v>
      </c>
      <c r="K95" s="192" t="s">
        <v>137</v>
      </c>
      <c r="L95" s="59"/>
      <c r="M95" s="197" t="s">
        <v>22</v>
      </c>
      <c r="N95" s="198" t="s">
        <v>46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138</v>
      </c>
      <c r="AT95" s="22" t="s">
        <v>133</v>
      </c>
      <c r="AU95" s="22" t="s">
        <v>84</v>
      </c>
      <c r="AY95" s="22" t="s">
        <v>131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24</v>
      </c>
      <c r="BK95" s="201">
        <f>ROUND(I95*H95,2)</f>
        <v>0</v>
      </c>
      <c r="BL95" s="22" t="s">
        <v>138</v>
      </c>
      <c r="BM95" s="22" t="s">
        <v>156</v>
      </c>
    </row>
    <row r="96" spans="2:65" s="11" customFormat="1" ht="13.5">
      <c r="B96" s="202"/>
      <c r="C96" s="203"/>
      <c r="D96" s="204" t="s">
        <v>151</v>
      </c>
      <c r="E96" s="205" t="s">
        <v>22</v>
      </c>
      <c r="F96" s="206" t="s">
        <v>157</v>
      </c>
      <c r="G96" s="203"/>
      <c r="H96" s="207">
        <v>1.8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151</v>
      </c>
      <c r="AU96" s="213" t="s">
        <v>84</v>
      </c>
      <c r="AV96" s="11" t="s">
        <v>84</v>
      </c>
      <c r="AW96" s="11" t="s">
        <v>39</v>
      </c>
      <c r="AX96" s="11" t="s">
        <v>24</v>
      </c>
      <c r="AY96" s="213" t="s">
        <v>131</v>
      </c>
    </row>
    <row r="97" spans="2:65" s="1" customFormat="1" ht="16.5" customHeight="1">
      <c r="B97" s="39"/>
      <c r="C97" s="190" t="s">
        <v>158</v>
      </c>
      <c r="D97" s="190" t="s">
        <v>133</v>
      </c>
      <c r="E97" s="191" t="s">
        <v>159</v>
      </c>
      <c r="F97" s="192" t="s">
        <v>160</v>
      </c>
      <c r="G97" s="193" t="s">
        <v>149</v>
      </c>
      <c r="H97" s="194">
        <v>121</v>
      </c>
      <c r="I97" s="195"/>
      <c r="J97" s="196">
        <f>ROUND(I97*H97,2)</f>
        <v>0</v>
      </c>
      <c r="K97" s="192" t="s">
        <v>137</v>
      </c>
      <c r="L97" s="59"/>
      <c r="M97" s="197" t="s">
        <v>22</v>
      </c>
      <c r="N97" s="198" t="s">
        <v>46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138</v>
      </c>
      <c r="AT97" s="22" t="s">
        <v>133</v>
      </c>
      <c r="AU97" s="22" t="s">
        <v>84</v>
      </c>
      <c r="AY97" s="22" t="s">
        <v>131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24</v>
      </c>
      <c r="BK97" s="201">
        <f>ROUND(I97*H97,2)</f>
        <v>0</v>
      </c>
      <c r="BL97" s="22" t="s">
        <v>138</v>
      </c>
      <c r="BM97" s="22" t="s">
        <v>161</v>
      </c>
    </row>
    <row r="98" spans="2:65" s="11" customFormat="1" ht="13.5">
      <c r="B98" s="202"/>
      <c r="C98" s="203"/>
      <c r="D98" s="204" t="s">
        <v>151</v>
      </c>
      <c r="E98" s="205" t="s">
        <v>22</v>
      </c>
      <c r="F98" s="206" t="s">
        <v>162</v>
      </c>
      <c r="G98" s="203"/>
      <c r="H98" s="207">
        <v>121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151</v>
      </c>
      <c r="AU98" s="213" t="s">
        <v>84</v>
      </c>
      <c r="AV98" s="11" t="s">
        <v>84</v>
      </c>
      <c r="AW98" s="11" t="s">
        <v>39</v>
      </c>
      <c r="AX98" s="11" t="s">
        <v>24</v>
      </c>
      <c r="AY98" s="213" t="s">
        <v>131</v>
      </c>
    </row>
    <row r="99" spans="2:65" s="1" customFormat="1" ht="16.5" customHeight="1">
      <c r="B99" s="39"/>
      <c r="C99" s="190" t="s">
        <v>163</v>
      </c>
      <c r="D99" s="190" t="s">
        <v>133</v>
      </c>
      <c r="E99" s="191" t="s">
        <v>164</v>
      </c>
      <c r="F99" s="192" t="s">
        <v>165</v>
      </c>
      <c r="G99" s="193" t="s">
        <v>166</v>
      </c>
      <c r="H99" s="194">
        <v>33.700000000000003</v>
      </c>
      <c r="I99" s="195"/>
      <c r="J99" s="196">
        <f t="shared" ref="J99:J105" si="0">ROUND(I99*H99,2)</f>
        <v>0</v>
      </c>
      <c r="K99" s="192" t="s">
        <v>137</v>
      </c>
      <c r="L99" s="59"/>
      <c r="M99" s="197" t="s">
        <v>22</v>
      </c>
      <c r="N99" s="198" t="s">
        <v>46</v>
      </c>
      <c r="O99" s="40"/>
      <c r="P99" s="199">
        <f t="shared" ref="P99:P105" si="1">O99*H99</f>
        <v>0</v>
      </c>
      <c r="Q99" s="199">
        <v>1.99E-3</v>
      </c>
      <c r="R99" s="199">
        <f t="shared" ref="R99:R105" si="2">Q99*H99</f>
        <v>6.7063000000000011E-2</v>
      </c>
      <c r="S99" s="199">
        <v>0</v>
      </c>
      <c r="T99" s="200">
        <f t="shared" ref="T99:T105" si="3">S99*H99</f>
        <v>0</v>
      </c>
      <c r="AR99" s="22" t="s">
        <v>138</v>
      </c>
      <c r="AT99" s="22" t="s">
        <v>133</v>
      </c>
      <c r="AU99" s="22" t="s">
        <v>84</v>
      </c>
      <c r="AY99" s="22" t="s">
        <v>131</v>
      </c>
      <c r="BE99" s="201">
        <f t="shared" ref="BE99:BE105" si="4">IF(N99="základní",J99,0)</f>
        <v>0</v>
      </c>
      <c r="BF99" s="201">
        <f t="shared" ref="BF99:BF105" si="5">IF(N99="snížená",J99,0)</f>
        <v>0</v>
      </c>
      <c r="BG99" s="201">
        <f t="shared" ref="BG99:BG105" si="6">IF(N99="zákl. přenesená",J99,0)</f>
        <v>0</v>
      </c>
      <c r="BH99" s="201">
        <f t="shared" ref="BH99:BH105" si="7">IF(N99="sníž. přenesená",J99,0)</f>
        <v>0</v>
      </c>
      <c r="BI99" s="201">
        <f t="shared" ref="BI99:BI105" si="8">IF(N99="nulová",J99,0)</f>
        <v>0</v>
      </c>
      <c r="BJ99" s="22" t="s">
        <v>24</v>
      </c>
      <c r="BK99" s="201">
        <f t="shared" ref="BK99:BK105" si="9">ROUND(I99*H99,2)</f>
        <v>0</v>
      </c>
      <c r="BL99" s="22" t="s">
        <v>138</v>
      </c>
      <c r="BM99" s="22" t="s">
        <v>167</v>
      </c>
    </row>
    <row r="100" spans="2:65" s="1" customFormat="1" ht="16.5" customHeight="1">
      <c r="B100" s="39"/>
      <c r="C100" s="190" t="s">
        <v>168</v>
      </c>
      <c r="D100" s="190" t="s">
        <v>133</v>
      </c>
      <c r="E100" s="191" t="s">
        <v>169</v>
      </c>
      <c r="F100" s="192" t="s">
        <v>170</v>
      </c>
      <c r="G100" s="193" t="s">
        <v>166</v>
      </c>
      <c r="H100" s="194">
        <v>132.30000000000001</v>
      </c>
      <c r="I100" s="195"/>
      <c r="J100" s="196">
        <f t="shared" si="0"/>
        <v>0</v>
      </c>
      <c r="K100" s="192" t="s">
        <v>171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2.0100000000000001E-3</v>
      </c>
      <c r="R100" s="199">
        <f t="shared" si="2"/>
        <v>0.26592300000000002</v>
      </c>
      <c r="S100" s="199">
        <v>0</v>
      </c>
      <c r="T100" s="200">
        <f t="shared" si="3"/>
        <v>0</v>
      </c>
      <c r="AR100" s="22" t="s">
        <v>138</v>
      </c>
      <c r="AT100" s="22" t="s">
        <v>133</v>
      </c>
      <c r="AU100" s="22" t="s">
        <v>84</v>
      </c>
      <c r="AY100" s="22" t="s">
        <v>131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138</v>
      </c>
      <c r="BM100" s="22" t="s">
        <v>172</v>
      </c>
    </row>
    <row r="101" spans="2:65" s="1" customFormat="1" ht="16.5" customHeight="1">
      <c r="B101" s="39"/>
      <c r="C101" s="190" t="s">
        <v>173</v>
      </c>
      <c r="D101" s="190" t="s">
        <v>133</v>
      </c>
      <c r="E101" s="191" t="s">
        <v>174</v>
      </c>
      <c r="F101" s="192" t="s">
        <v>175</v>
      </c>
      <c r="G101" s="193" t="s">
        <v>166</v>
      </c>
      <c r="H101" s="194">
        <v>33.700000000000003</v>
      </c>
      <c r="I101" s="195"/>
      <c r="J101" s="196">
        <f t="shared" si="0"/>
        <v>0</v>
      </c>
      <c r="K101" s="192" t="s">
        <v>137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138</v>
      </c>
      <c r="AT101" s="22" t="s">
        <v>133</v>
      </c>
      <c r="AU101" s="22" t="s">
        <v>84</v>
      </c>
      <c r="AY101" s="22" t="s">
        <v>131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138</v>
      </c>
      <c r="BM101" s="22" t="s">
        <v>176</v>
      </c>
    </row>
    <row r="102" spans="2:65" s="1" customFormat="1" ht="16.5" customHeight="1">
      <c r="B102" s="39"/>
      <c r="C102" s="190" t="s">
        <v>29</v>
      </c>
      <c r="D102" s="190" t="s">
        <v>133</v>
      </c>
      <c r="E102" s="191" t="s">
        <v>177</v>
      </c>
      <c r="F102" s="192" t="s">
        <v>178</v>
      </c>
      <c r="G102" s="193" t="s">
        <v>166</v>
      </c>
      <c r="H102" s="194">
        <v>132.30000000000001</v>
      </c>
      <c r="I102" s="195"/>
      <c r="J102" s="196">
        <f t="shared" si="0"/>
        <v>0</v>
      </c>
      <c r="K102" s="192" t="s">
        <v>171</v>
      </c>
      <c r="L102" s="59"/>
      <c r="M102" s="197" t="s">
        <v>22</v>
      </c>
      <c r="N102" s="198" t="s">
        <v>46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138</v>
      </c>
      <c r="AT102" s="22" t="s">
        <v>133</v>
      </c>
      <c r="AU102" s="22" t="s">
        <v>84</v>
      </c>
      <c r="AY102" s="22" t="s">
        <v>131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24</v>
      </c>
      <c r="BK102" s="201">
        <f t="shared" si="9"/>
        <v>0</v>
      </c>
      <c r="BL102" s="22" t="s">
        <v>138</v>
      </c>
      <c r="BM102" s="22" t="s">
        <v>179</v>
      </c>
    </row>
    <row r="103" spans="2:65" s="1" customFormat="1" ht="38.25" customHeight="1">
      <c r="B103" s="39"/>
      <c r="C103" s="190" t="s">
        <v>180</v>
      </c>
      <c r="D103" s="190" t="s">
        <v>133</v>
      </c>
      <c r="E103" s="191" t="s">
        <v>181</v>
      </c>
      <c r="F103" s="192" t="s">
        <v>182</v>
      </c>
      <c r="G103" s="193" t="s">
        <v>149</v>
      </c>
      <c r="H103" s="194">
        <v>56.2</v>
      </c>
      <c r="I103" s="195"/>
      <c r="J103" s="196">
        <f t="shared" si="0"/>
        <v>0</v>
      </c>
      <c r="K103" s="192" t="s">
        <v>22</v>
      </c>
      <c r="L103" s="59"/>
      <c r="M103" s="197" t="s">
        <v>22</v>
      </c>
      <c r="N103" s="198" t="s">
        <v>46</v>
      </c>
      <c r="O103" s="40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2" t="s">
        <v>138</v>
      </c>
      <c r="AT103" s="22" t="s">
        <v>133</v>
      </c>
      <c r="AU103" s="22" t="s">
        <v>84</v>
      </c>
      <c r="AY103" s="22" t="s">
        <v>131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24</v>
      </c>
      <c r="BK103" s="201">
        <f t="shared" si="9"/>
        <v>0</v>
      </c>
      <c r="BL103" s="22" t="s">
        <v>138</v>
      </c>
      <c r="BM103" s="22" t="s">
        <v>183</v>
      </c>
    </row>
    <row r="104" spans="2:65" s="1" customFormat="1" ht="16.5" customHeight="1">
      <c r="B104" s="39"/>
      <c r="C104" s="190" t="s">
        <v>184</v>
      </c>
      <c r="D104" s="190" t="s">
        <v>133</v>
      </c>
      <c r="E104" s="191" t="s">
        <v>185</v>
      </c>
      <c r="F104" s="192" t="s">
        <v>186</v>
      </c>
      <c r="G104" s="193" t="s">
        <v>149</v>
      </c>
      <c r="H104" s="194">
        <v>64.8</v>
      </c>
      <c r="I104" s="195"/>
      <c r="J104" s="196">
        <f t="shared" si="0"/>
        <v>0</v>
      </c>
      <c r="K104" s="192" t="s">
        <v>171</v>
      </c>
      <c r="L104" s="59"/>
      <c r="M104" s="197" t="s">
        <v>22</v>
      </c>
      <c r="N104" s="198" t="s">
        <v>46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138</v>
      </c>
      <c r="AT104" s="22" t="s">
        <v>133</v>
      </c>
      <c r="AU104" s="22" t="s">
        <v>84</v>
      </c>
      <c r="AY104" s="22" t="s">
        <v>131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24</v>
      </c>
      <c r="BK104" s="201">
        <f t="shared" si="9"/>
        <v>0</v>
      </c>
      <c r="BL104" s="22" t="s">
        <v>138</v>
      </c>
      <c r="BM104" s="22" t="s">
        <v>187</v>
      </c>
    </row>
    <row r="105" spans="2:65" s="1" customFormat="1" ht="25.5" customHeight="1">
      <c r="B105" s="39"/>
      <c r="C105" s="190" t="s">
        <v>188</v>
      </c>
      <c r="D105" s="190" t="s">
        <v>133</v>
      </c>
      <c r="E105" s="191" t="s">
        <v>189</v>
      </c>
      <c r="F105" s="192" t="s">
        <v>190</v>
      </c>
      <c r="G105" s="193" t="s">
        <v>149</v>
      </c>
      <c r="H105" s="194">
        <v>62.441000000000003</v>
      </c>
      <c r="I105" s="195"/>
      <c r="J105" s="196">
        <f t="shared" si="0"/>
        <v>0</v>
      </c>
      <c r="K105" s="192" t="s">
        <v>137</v>
      </c>
      <c r="L105" s="59"/>
      <c r="M105" s="197" t="s">
        <v>22</v>
      </c>
      <c r="N105" s="198" t="s">
        <v>46</v>
      </c>
      <c r="O105" s="40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AR105" s="22" t="s">
        <v>138</v>
      </c>
      <c r="AT105" s="22" t="s">
        <v>133</v>
      </c>
      <c r="AU105" s="22" t="s">
        <v>84</v>
      </c>
      <c r="AY105" s="22" t="s">
        <v>131</v>
      </c>
      <c r="BE105" s="201">
        <f t="shared" si="4"/>
        <v>0</v>
      </c>
      <c r="BF105" s="201">
        <f t="shared" si="5"/>
        <v>0</v>
      </c>
      <c r="BG105" s="201">
        <f t="shared" si="6"/>
        <v>0</v>
      </c>
      <c r="BH105" s="201">
        <f t="shared" si="7"/>
        <v>0</v>
      </c>
      <c r="BI105" s="201">
        <f t="shared" si="8"/>
        <v>0</v>
      </c>
      <c r="BJ105" s="22" t="s">
        <v>24</v>
      </c>
      <c r="BK105" s="201">
        <f t="shared" si="9"/>
        <v>0</v>
      </c>
      <c r="BL105" s="22" t="s">
        <v>138</v>
      </c>
      <c r="BM105" s="22" t="s">
        <v>191</v>
      </c>
    </row>
    <row r="106" spans="2:65" s="11" customFormat="1" ht="13.5">
      <c r="B106" s="202"/>
      <c r="C106" s="203"/>
      <c r="D106" s="204" t="s">
        <v>151</v>
      </c>
      <c r="E106" s="205" t="s">
        <v>22</v>
      </c>
      <c r="F106" s="206" t="s">
        <v>192</v>
      </c>
      <c r="G106" s="203"/>
      <c r="H106" s="207">
        <v>54.054000000000002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151</v>
      </c>
      <c r="AU106" s="213" t="s">
        <v>84</v>
      </c>
      <c r="AV106" s="11" t="s">
        <v>84</v>
      </c>
      <c r="AW106" s="11" t="s">
        <v>39</v>
      </c>
      <c r="AX106" s="11" t="s">
        <v>75</v>
      </c>
      <c r="AY106" s="213" t="s">
        <v>131</v>
      </c>
    </row>
    <row r="107" spans="2:65" s="11" customFormat="1" ht="13.5">
      <c r="B107" s="202"/>
      <c r="C107" s="203"/>
      <c r="D107" s="204" t="s">
        <v>151</v>
      </c>
      <c r="E107" s="205" t="s">
        <v>22</v>
      </c>
      <c r="F107" s="206" t="s">
        <v>193</v>
      </c>
      <c r="G107" s="203"/>
      <c r="H107" s="207">
        <v>2.8519999999999999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151</v>
      </c>
      <c r="AU107" s="213" t="s">
        <v>84</v>
      </c>
      <c r="AV107" s="11" t="s">
        <v>84</v>
      </c>
      <c r="AW107" s="11" t="s">
        <v>39</v>
      </c>
      <c r="AX107" s="11" t="s">
        <v>75</v>
      </c>
      <c r="AY107" s="213" t="s">
        <v>131</v>
      </c>
    </row>
    <row r="108" spans="2:65" s="11" customFormat="1" ht="13.5">
      <c r="B108" s="202"/>
      <c r="C108" s="203"/>
      <c r="D108" s="204" t="s">
        <v>151</v>
      </c>
      <c r="E108" s="205" t="s">
        <v>22</v>
      </c>
      <c r="F108" s="206" t="s">
        <v>194</v>
      </c>
      <c r="G108" s="203"/>
      <c r="H108" s="207">
        <v>5.5350000000000001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151</v>
      </c>
      <c r="AU108" s="213" t="s">
        <v>84</v>
      </c>
      <c r="AV108" s="11" t="s">
        <v>84</v>
      </c>
      <c r="AW108" s="11" t="s">
        <v>39</v>
      </c>
      <c r="AX108" s="11" t="s">
        <v>75</v>
      </c>
      <c r="AY108" s="213" t="s">
        <v>131</v>
      </c>
    </row>
    <row r="109" spans="2:65" s="12" customFormat="1" ht="13.5">
      <c r="B109" s="214"/>
      <c r="C109" s="215"/>
      <c r="D109" s="204" t="s">
        <v>151</v>
      </c>
      <c r="E109" s="216" t="s">
        <v>22</v>
      </c>
      <c r="F109" s="217" t="s">
        <v>195</v>
      </c>
      <c r="G109" s="215"/>
      <c r="H109" s="218">
        <v>62.441000000000003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151</v>
      </c>
      <c r="AU109" s="224" t="s">
        <v>84</v>
      </c>
      <c r="AV109" s="12" t="s">
        <v>138</v>
      </c>
      <c r="AW109" s="12" t="s">
        <v>39</v>
      </c>
      <c r="AX109" s="12" t="s">
        <v>24</v>
      </c>
      <c r="AY109" s="224" t="s">
        <v>131</v>
      </c>
    </row>
    <row r="110" spans="2:65" s="1" customFormat="1" ht="16.5" customHeight="1">
      <c r="B110" s="39"/>
      <c r="C110" s="190" t="s">
        <v>196</v>
      </c>
      <c r="D110" s="190" t="s">
        <v>133</v>
      </c>
      <c r="E110" s="191" t="s">
        <v>197</v>
      </c>
      <c r="F110" s="192" t="s">
        <v>198</v>
      </c>
      <c r="G110" s="193" t="s">
        <v>149</v>
      </c>
      <c r="H110" s="194">
        <v>62.441000000000003</v>
      </c>
      <c r="I110" s="195"/>
      <c r="J110" s="196">
        <f>ROUND(I110*H110,2)</f>
        <v>0</v>
      </c>
      <c r="K110" s="192" t="s">
        <v>137</v>
      </c>
      <c r="L110" s="59"/>
      <c r="M110" s="197" t="s">
        <v>22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138</v>
      </c>
      <c r="AT110" s="22" t="s">
        <v>133</v>
      </c>
      <c r="AU110" s="22" t="s">
        <v>84</v>
      </c>
      <c r="AY110" s="22" t="s">
        <v>131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24</v>
      </c>
      <c r="BK110" s="201">
        <f>ROUND(I110*H110,2)</f>
        <v>0</v>
      </c>
      <c r="BL110" s="22" t="s">
        <v>138</v>
      </c>
      <c r="BM110" s="22" t="s">
        <v>199</v>
      </c>
    </row>
    <row r="111" spans="2:65" s="11" customFormat="1" ht="13.5">
      <c r="B111" s="202"/>
      <c r="C111" s="203"/>
      <c r="D111" s="204" t="s">
        <v>151</v>
      </c>
      <c r="E111" s="205" t="s">
        <v>22</v>
      </c>
      <c r="F111" s="206" t="s">
        <v>192</v>
      </c>
      <c r="G111" s="203"/>
      <c r="H111" s="207">
        <v>54.054000000000002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151</v>
      </c>
      <c r="AU111" s="213" t="s">
        <v>84</v>
      </c>
      <c r="AV111" s="11" t="s">
        <v>84</v>
      </c>
      <c r="AW111" s="11" t="s">
        <v>39</v>
      </c>
      <c r="AX111" s="11" t="s">
        <v>75</v>
      </c>
      <c r="AY111" s="213" t="s">
        <v>131</v>
      </c>
    </row>
    <row r="112" spans="2:65" s="11" customFormat="1" ht="13.5">
      <c r="B112" s="202"/>
      <c r="C112" s="203"/>
      <c r="D112" s="204" t="s">
        <v>151</v>
      </c>
      <c r="E112" s="205" t="s">
        <v>22</v>
      </c>
      <c r="F112" s="206" t="s">
        <v>193</v>
      </c>
      <c r="G112" s="203"/>
      <c r="H112" s="207">
        <v>2.8519999999999999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151</v>
      </c>
      <c r="AU112" s="213" t="s">
        <v>84</v>
      </c>
      <c r="AV112" s="11" t="s">
        <v>84</v>
      </c>
      <c r="AW112" s="11" t="s">
        <v>39</v>
      </c>
      <c r="AX112" s="11" t="s">
        <v>75</v>
      </c>
      <c r="AY112" s="213" t="s">
        <v>131</v>
      </c>
    </row>
    <row r="113" spans="2:65" s="11" customFormat="1" ht="13.5">
      <c r="B113" s="202"/>
      <c r="C113" s="203"/>
      <c r="D113" s="204" t="s">
        <v>151</v>
      </c>
      <c r="E113" s="205" t="s">
        <v>22</v>
      </c>
      <c r="F113" s="206" t="s">
        <v>194</v>
      </c>
      <c r="G113" s="203"/>
      <c r="H113" s="207">
        <v>5.5350000000000001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151</v>
      </c>
      <c r="AU113" s="213" t="s">
        <v>84</v>
      </c>
      <c r="AV113" s="11" t="s">
        <v>84</v>
      </c>
      <c r="AW113" s="11" t="s">
        <v>39</v>
      </c>
      <c r="AX113" s="11" t="s">
        <v>75</v>
      </c>
      <c r="AY113" s="213" t="s">
        <v>131</v>
      </c>
    </row>
    <row r="114" spans="2:65" s="12" customFormat="1" ht="13.5">
      <c r="B114" s="214"/>
      <c r="C114" s="215"/>
      <c r="D114" s="204" t="s">
        <v>151</v>
      </c>
      <c r="E114" s="216" t="s">
        <v>22</v>
      </c>
      <c r="F114" s="217" t="s">
        <v>195</v>
      </c>
      <c r="G114" s="215"/>
      <c r="H114" s="218">
        <v>62.441000000000003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151</v>
      </c>
      <c r="AU114" s="224" t="s">
        <v>84</v>
      </c>
      <c r="AV114" s="12" t="s">
        <v>138</v>
      </c>
      <c r="AW114" s="12" t="s">
        <v>39</v>
      </c>
      <c r="AX114" s="12" t="s">
        <v>24</v>
      </c>
      <c r="AY114" s="224" t="s">
        <v>131</v>
      </c>
    </row>
    <row r="115" spans="2:65" s="1" customFormat="1" ht="16.5" customHeight="1">
      <c r="B115" s="39"/>
      <c r="C115" s="190" t="s">
        <v>10</v>
      </c>
      <c r="D115" s="190" t="s">
        <v>133</v>
      </c>
      <c r="E115" s="191" t="s">
        <v>200</v>
      </c>
      <c r="F115" s="192" t="s">
        <v>201</v>
      </c>
      <c r="G115" s="193" t="s">
        <v>149</v>
      </c>
      <c r="H115" s="194">
        <v>62.441000000000003</v>
      </c>
      <c r="I115" s="195"/>
      <c r="J115" s="196">
        <f>ROUND(I115*H115,2)</f>
        <v>0</v>
      </c>
      <c r="K115" s="192" t="s">
        <v>22</v>
      </c>
      <c r="L115" s="59"/>
      <c r="M115" s="197" t="s">
        <v>22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138</v>
      </c>
      <c r="AT115" s="22" t="s">
        <v>133</v>
      </c>
      <c r="AU115" s="22" t="s">
        <v>84</v>
      </c>
      <c r="AY115" s="22" t="s">
        <v>131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24</v>
      </c>
      <c r="BK115" s="201">
        <f>ROUND(I115*H115,2)</f>
        <v>0</v>
      </c>
      <c r="BL115" s="22" t="s">
        <v>138</v>
      </c>
      <c r="BM115" s="22" t="s">
        <v>202</v>
      </c>
    </row>
    <row r="116" spans="2:65" s="11" customFormat="1" ht="13.5">
      <c r="B116" s="202"/>
      <c r="C116" s="203"/>
      <c r="D116" s="204" t="s">
        <v>151</v>
      </c>
      <c r="E116" s="205" t="s">
        <v>22</v>
      </c>
      <c r="F116" s="206" t="s">
        <v>192</v>
      </c>
      <c r="G116" s="203"/>
      <c r="H116" s="207">
        <v>54.054000000000002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151</v>
      </c>
      <c r="AU116" s="213" t="s">
        <v>84</v>
      </c>
      <c r="AV116" s="11" t="s">
        <v>84</v>
      </c>
      <c r="AW116" s="11" t="s">
        <v>39</v>
      </c>
      <c r="AX116" s="11" t="s">
        <v>75</v>
      </c>
      <c r="AY116" s="213" t="s">
        <v>131</v>
      </c>
    </row>
    <row r="117" spans="2:65" s="11" customFormat="1" ht="13.5">
      <c r="B117" s="202"/>
      <c r="C117" s="203"/>
      <c r="D117" s="204" t="s">
        <v>151</v>
      </c>
      <c r="E117" s="205" t="s">
        <v>22</v>
      </c>
      <c r="F117" s="206" t="s">
        <v>193</v>
      </c>
      <c r="G117" s="203"/>
      <c r="H117" s="207">
        <v>2.8519999999999999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151</v>
      </c>
      <c r="AU117" s="213" t="s">
        <v>84</v>
      </c>
      <c r="AV117" s="11" t="s">
        <v>84</v>
      </c>
      <c r="AW117" s="11" t="s">
        <v>39</v>
      </c>
      <c r="AX117" s="11" t="s">
        <v>75</v>
      </c>
      <c r="AY117" s="213" t="s">
        <v>131</v>
      </c>
    </row>
    <row r="118" spans="2:65" s="11" customFormat="1" ht="13.5">
      <c r="B118" s="202"/>
      <c r="C118" s="203"/>
      <c r="D118" s="204" t="s">
        <v>151</v>
      </c>
      <c r="E118" s="205" t="s">
        <v>22</v>
      </c>
      <c r="F118" s="206" t="s">
        <v>194</v>
      </c>
      <c r="G118" s="203"/>
      <c r="H118" s="207">
        <v>5.5350000000000001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151</v>
      </c>
      <c r="AU118" s="213" t="s">
        <v>84</v>
      </c>
      <c r="AV118" s="11" t="s">
        <v>84</v>
      </c>
      <c r="AW118" s="11" t="s">
        <v>39</v>
      </c>
      <c r="AX118" s="11" t="s">
        <v>75</v>
      </c>
      <c r="AY118" s="213" t="s">
        <v>131</v>
      </c>
    </row>
    <row r="119" spans="2:65" s="12" customFormat="1" ht="13.5">
      <c r="B119" s="214"/>
      <c r="C119" s="215"/>
      <c r="D119" s="204" t="s">
        <v>151</v>
      </c>
      <c r="E119" s="216" t="s">
        <v>22</v>
      </c>
      <c r="F119" s="217" t="s">
        <v>195</v>
      </c>
      <c r="G119" s="215"/>
      <c r="H119" s="218">
        <v>62.441000000000003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151</v>
      </c>
      <c r="AU119" s="224" t="s">
        <v>84</v>
      </c>
      <c r="AV119" s="12" t="s">
        <v>138</v>
      </c>
      <c r="AW119" s="12" t="s">
        <v>39</v>
      </c>
      <c r="AX119" s="12" t="s">
        <v>24</v>
      </c>
      <c r="AY119" s="224" t="s">
        <v>131</v>
      </c>
    </row>
    <row r="120" spans="2:65" s="1" customFormat="1" ht="25.5" customHeight="1">
      <c r="B120" s="39"/>
      <c r="C120" s="190" t="s">
        <v>203</v>
      </c>
      <c r="D120" s="190" t="s">
        <v>133</v>
      </c>
      <c r="E120" s="191" t="s">
        <v>204</v>
      </c>
      <c r="F120" s="192" t="s">
        <v>205</v>
      </c>
      <c r="G120" s="193" t="s">
        <v>149</v>
      </c>
      <c r="H120" s="194">
        <v>58.558999999999997</v>
      </c>
      <c r="I120" s="195"/>
      <c r="J120" s="196">
        <f>ROUND(I120*H120,2)</f>
        <v>0</v>
      </c>
      <c r="K120" s="192" t="s">
        <v>22</v>
      </c>
      <c r="L120" s="59"/>
      <c r="M120" s="197" t="s">
        <v>22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138</v>
      </c>
      <c r="AT120" s="22" t="s">
        <v>133</v>
      </c>
      <c r="AU120" s="22" t="s">
        <v>84</v>
      </c>
      <c r="AY120" s="22" t="s">
        <v>131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138</v>
      </c>
      <c r="BM120" s="22" t="s">
        <v>206</v>
      </c>
    </row>
    <row r="121" spans="2:65" s="11" customFormat="1" ht="13.5">
      <c r="B121" s="202"/>
      <c r="C121" s="203"/>
      <c r="D121" s="204" t="s">
        <v>151</v>
      </c>
      <c r="E121" s="205" t="s">
        <v>22</v>
      </c>
      <c r="F121" s="206" t="s">
        <v>207</v>
      </c>
      <c r="G121" s="203"/>
      <c r="H121" s="207">
        <v>58.558999999999997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151</v>
      </c>
      <c r="AU121" s="213" t="s">
        <v>84</v>
      </c>
      <c r="AV121" s="11" t="s">
        <v>84</v>
      </c>
      <c r="AW121" s="11" t="s">
        <v>39</v>
      </c>
      <c r="AX121" s="11" t="s">
        <v>24</v>
      </c>
      <c r="AY121" s="213" t="s">
        <v>131</v>
      </c>
    </row>
    <row r="122" spans="2:65" s="10" customFormat="1" ht="29.85" customHeight="1">
      <c r="B122" s="174"/>
      <c r="C122" s="175"/>
      <c r="D122" s="176" t="s">
        <v>74</v>
      </c>
      <c r="E122" s="188" t="s">
        <v>84</v>
      </c>
      <c r="F122" s="188" t="s">
        <v>208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SUM(P123:P124)</f>
        <v>0</v>
      </c>
      <c r="Q122" s="182"/>
      <c r="R122" s="183">
        <f>SUM(R123:R124)</f>
        <v>5.5965012000000005</v>
      </c>
      <c r="S122" s="182"/>
      <c r="T122" s="184">
        <f>SUM(T123:T124)</f>
        <v>0</v>
      </c>
      <c r="AR122" s="185" t="s">
        <v>24</v>
      </c>
      <c r="AT122" s="186" t="s">
        <v>74</v>
      </c>
      <c r="AU122" s="186" t="s">
        <v>24</v>
      </c>
      <c r="AY122" s="185" t="s">
        <v>131</v>
      </c>
      <c r="BK122" s="187">
        <f>SUM(BK123:BK124)</f>
        <v>0</v>
      </c>
    </row>
    <row r="123" spans="2:65" s="1" customFormat="1" ht="16.5" customHeight="1">
      <c r="B123" s="39"/>
      <c r="C123" s="190" t="s">
        <v>209</v>
      </c>
      <c r="D123" s="190" t="s">
        <v>133</v>
      </c>
      <c r="E123" s="191" t="s">
        <v>210</v>
      </c>
      <c r="F123" s="192" t="s">
        <v>211</v>
      </c>
      <c r="G123" s="193" t="s">
        <v>149</v>
      </c>
      <c r="H123" s="194">
        <v>2.117</v>
      </c>
      <c r="I123" s="195"/>
      <c r="J123" s="196">
        <f>ROUND(I123*H123,2)</f>
        <v>0</v>
      </c>
      <c r="K123" s="192" t="s">
        <v>137</v>
      </c>
      <c r="L123" s="59"/>
      <c r="M123" s="197" t="s">
        <v>22</v>
      </c>
      <c r="N123" s="198" t="s">
        <v>46</v>
      </c>
      <c r="O123" s="40"/>
      <c r="P123" s="199">
        <f>O123*H123</f>
        <v>0</v>
      </c>
      <c r="Q123" s="199">
        <v>2.6436000000000002</v>
      </c>
      <c r="R123" s="199">
        <f>Q123*H123</f>
        <v>5.5965012000000005</v>
      </c>
      <c r="S123" s="199">
        <v>0</v>
      </c>
      <c r="T123" s="200">
        <f>S123*H123</f>
        <v>0</v>
      </c>
      <c r="AR123" s="22" t="s">
        <v>138</v>
      </c>
      <c r="AT123" s="22" t="s">
        <v>133</v>
      </c>
      <c r="AU123" s="22" t="s">
        <v>84</v>
      </c>
      <c r="AY123" s="22" t="s">
        <v>131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24</v>
      </c>
      <c r="BK123" s="201">
        <f>ROUND(I123*H123,2)</f>
        <v>0</v>
      </c>
      <c r="BL123" s="22" t="s">
        <v>138</v>
      </c>
      <c r="BM123" s="22" t="s">
        <v>212</v>
      </c>
    </row>
    <row r="124" spans="2:65" s="11" customFormat="1" ht="13.5">
      <c r="B124" s="202"/>
      <c r="C124" s="203"/>
      <c r="D124" s="204" t="s">
        <v>151</v>
      </c>
      <c r="E124" s="205" t="s">
        <v>22</v>
      </c>
      <c r="F124" s="206" t="s">
        <v>213</v>
      </c>
      <c r="G124" s="203"/>
      <c r="H124" s="207">
        <v>2.117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151</v>
      </c>
      <c r="AU124" s="213" t="s">
        <v>84</v>
      </c>
      <c r="AV124" s="11" t="s">
        <v>84</v>
      </c>
      <c r="AW124" s="11" t="s">
        <v>39</v>
      </c>
      <c r="AX124" s="11" t="s">
        <v>24</v>
      </c>
      <c r="AY124" s="213" t="s">
        <v>131</v>
      </c>
    </row>
    <row r="125" spans="2:65" s="10" customFormat="1" ht="29.85" customHeight="1">
      <c r="B125" s="174"/>
      <c r="C125" s="175"/>
      <c r="D125" s="176" t="s">
        <v>74</v>
      </c>
      <c r="E125" s="188" t="s">
        <v>143</v>
      </c>
      <c r="F125" s="188" t="s">
        <v>214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SUM(P126:P128)</f>
        <v>0</v>
      </c>
      <c r="Q125" s="182"/>
      <c r="R125" s="183">
        <f>SUM(R126:R128)</f>
        <v>7.5341609999999992</v>
      </c>
      <c r="S125" s="182"/>
      <c r="T125" s="184">
        <f>SUM(T126:T128)</f>
        <v>0</v>
      </c>
      <c r="AR125" s="185" t="s">
        <v>24</v>
      </c>
      <c r="AT125" s="186" t="s">
        <v>74</v>
      </c>
      <c r="AU125" s="186" t="s">
        <v>24</v>
      </c>
      <c r="AY125" s="185" t="s">
        <v>131</v>
      </c>
      <c r="BK125" s="187">
        <f>SUM(BK126:BK128)</f>
        <v>0</v>
      </c>
    </row>
    <row r="126" spans="2:65" s="1" customFormat="1" ht="25.5" customHeight="1">
      <c r="B126" s="39"/>
      <c r="C126" s="190" t="s">
        <v>215</v>
      </c>
      <c r="D126" s="190" t="s">
        <v>133</v>
      </c>
      <c r="E126" s="191" t="s">
        <v>216</v>
      </c>
      <c r="F126" s="192" t="s">
        <v>217</v>
      </c>
      <c r="G126" s="193" t="s">
        <v>149</v>
      </c>
      <c r="H126" s="194">
        <v>1.992</v>
      </c>
      <c r="I126" s="195"/>
      <c r="J126" s="196">
        <f>ROUND(I126*H126,2)</f>
        <v>0</v>
      </c>
      <c r="K126" s="192" t="s">
        <v>137</v>
      </c>
      <c r="L126" s="59"/>
      <c r="M126" s="197" t="s">
        <v>22</v>
      </c>
      <c r="N126" s="198" t="s">
        <v>46</v>
      </c>
      <c r="O126" s="40"/>
      <c r="P126" s="199">
        <f>O126*H126</f>
        <v>0</v>
      </c>
      <c r="Q126" s="199">
        <v>3.7189999999999999</v>
      </c>
      <c r="R126" s="199">
        <f>Q126*H126</f>
        <v>7.4082479999999995</v>
      </c>
      <c r="S126" s="199">
        <v>0</v>
      </c>
      <c r="T126" s="200">
        <f>S126*H126</f>
        <v>0</v>
      </c>
      <c r="AR126" s="22" t="s">
        <v>138</v>
      </c>
      <c r="AT126" s="22" t="s">
        <v>133</v>
      </c>
      <c r="AU126" s="22" t="s">
        <v>84</v>
      </c>
      <c r="AY126" s="22" t="s">
        <v>131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24</v>
      </c>
      <c r="BK126" s="201">
        <f>ROUND(I126*H126,2)</f>
        <v>0</v>
      </c>
      <c r="BL126" s="22" t="s">
        <v>138</v>
      </c>
      <c r="BM126" s="22" t="s">
        <v>218</v>
      </c>
    </row>
    <row r="127" spans="2:65" s="11" customFormat="1" ht="13.5">
      <c r="B127" s="202"/>
      <c r="C127" s="203"/>
      <c r="D127" s="204" t="s">
        <v>151</v>
      </c>
      <c r="E127" s="205" t="s">
        <v>22</v>
      </c>
      <c r="F127" s="206" t="s">
        <v>219</v>
      </c>
      <c r="G127" s="203"/>
      <c r="H127" s="207">
        <v>1.992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151</v>
      </c>
      <c r="AU127" s="213" t="s">
        <v>84</v>
      </c>
      <c r="AV127" s="11" t="s">
        <v>84</v>
      </c>
      <c r="AW127" s="11" t="s">
        <v>39</v>
      </c>
      <c r="AX127" s="11" t="s">
        <v>24</v>
      </c>
      <c r="AY127" s="213" t="s">
        <v>131</v>
      </c>
    </row>
    <row r="128" spans="2:65" s="1" customFormat="1" ht="16.5" customHeight="1">
      <c r="B128" s="39"/>
      <c r="C128" s="190" t="s">
        <v>220</v>
      </c>
      <c r="D128" s="190" t="s">
        <v>133</v>
      </c>
      <c r="E128" s="191" t="s">
        <v>221</v>
      </c>
      <c r="F128" s="192" t="s">
        <v>222</v>
      </c>
      <c r="G128" s="193" t="s">
        <v>136</v>
      </c>
      <c r="H128" s="194">
        <v>5.7</v>
      </c>
      <c r="I128" s="195"/>
      <c r="J128" s="196">
        <f>ROUND(I128*H128,2)</f>
        <v>0</v>
      </c>
      <c r="K128" s="192" t="s">
        <v>137</v>
      </c>
      <c r="L128" s="59"/>
      <c r="M128" s="197" t="s">
        <v>22</v>
      </c>
      <c r="N128" s="198" t="s">
        <v>46</v>
      </c>
      <c r="O128" s="40"/>
      <c r="P128" s="199">
        <f>O128*H128</f>
        <v>0</v>
      </c>
      <c r="Q128" s="199">
        <v>2.2089999999999999E-2</v>
      </c>
      <c r="R128" s="199">
        <f>Q128*H128</f>
        <v>0.125913</v>
      </c>
      <c r="S128" s="199">
        <v>0</v>
      </c>
      <c r="T128" s="200">
        <f>S128*H128</f>
        <v>0</v>
      </c>
      <c r="AR128" s="22" t="s">
        <v>138</v>
      </c>
      <c r="AT128" s="22" t="s">
        <v>133</v>
      </c>
      <c r="AU128" s="22" t="s">
        <v>84</v>
      </c>
      <c r="AY128" s="22" t="s">
        <v>131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24</v>
      </c>
      <c r="BK128" s="201">
        <f>ROUND(I128*H128,2)</f>
        <v>0</v>
      </c>
      <c r="BL128" s="22" t="s">
        <v>138</v>
      </c>
      <c r="BM128" s="22" t="s">
        <v>223</v>
      </c>
    </row>
    <row r="129" spans="2:65" s="10" customFormat="1" ht="29.85" customHeight="1">
      <c r="B129" s="174"/>
      <c r="C129" s="175"/>
      <c r="D129" s="176" t="s">
        <v>74</v>
      </c>
      <c r="E129" s="188" t="s">
        <v>138</v>
      </c>
      <c r="F129" s="188" t="s">
        <v>224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SUM(P130:P136)</f>
        <v>0</v>
      </c>
      <c r="Q129" s="182"/>
      <c r="R129" s="183">
        <f>SUM(R130:R136)</f>
        <v>65.568122059999993</v>
      </c>
      <c r="S129" s="182"/>
      <c r="T129" s="184">
        <f>SUM(T130:T136)</f>
        <v>0</v>
      </c>
      <c r="AR129" s="185" t="s">
        <v>24</v>
      </c>
      <c r="AT129" s="186" t="s">
        <v>74</v>
      </c>
      <c r="AU129" s="186" t="s">
        <v>24</v>
      </c>
      <c r="AY129" s="185" t="s">
        <v>131</v>
      </c>
      <c r="BK129" s="187">
        <f>SUM(BK130:BK136)</f>
        <v>0</v>
      </c>
    </row>
    <row r="130" spans="2:65" s="1" customFormat="1" ht="25.5" customHeight="1">
      <c r="B130" s="39"/>
      <c r="C130" s="190" t="s">
        <v>225</v>
      </c>
      <c r="D130" s="190" t="s">
        <v>133</v>
      </c>
      <c r="E130" s="191" t="s">
        <v>226</v>
      </c>
      <c r="F130" s="192" t="s">
        <v>227</v>
      </c>
      <c r="G130" s="193" t="s">
        <v>149</v>
      </c>
      <c r="H130" s="194">
        <v>34.677999999999997</v>
      </c>
      <c r="I130" s="195"/>
      <c r="J130" s="196">
        <f>ROUND(I130*H130,2)</f>
        <v>0</v>
      </c>
      <c r="K130" s="192" t="s">
        <v>22</v>
      </c>
      <c r="L130" s="59"/>
      <c r="M130" s="197" t="s">
        <v>22</v>
      </c>
      <c r="N130" s="198" t="s">
        <v>46</v>
      </c>
      <c r="O130" s="40"/>
      <c r="P130" s="199">
        <f>O130*H130</f>
        <v>0</v>
      </c>
      <c r="Q130" s="199">
        <v>1.8907700000000001</v>
      </c>
      <c r="R130" s="199">
        <f>Q130*H130</f>
        <v>65.568122059999993</v>
      </c>
      <c r="S130" s="199">
        <v>0</v>
      </c>
      <c r="T130" s="200">
        <f>S130*H130</f>
        <v>0</v>
      </c>
      <c r="AR130" s="22" t="s">
        <v>138</v>
      </c>
      <c r="AT130" s="22" t="s">
        <v>133</v>
      </c>
      <c r="AU130" s="22" t="s">
        <v>84</v>
      </c>
      <c r="AY130" s="22" t="s">
        <v>131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24</v>
      </c>
      <c r="BK130" s="201">
        <f>ROUND(I130*H130,2)</f>
        <v>0</v>
      </c>
      <c r="BL130" s="22" t="s">
        <v>138</v>
      </c>
      <c r="BM130" s="22" t="s">
        <v>228</v>
      </c>
    </row>
    <row r="131" spans="2:65" s="11" customFormat="1" ht="13.5">
      <c r="B131" s="202"/>
      <c r="C131" s="203"/>
      <c r="D131" s="204" t="s">
        <v>151</v>
      </c>
      <c r="E131" s="205" t="s">
        <v>22</v>
      </c>
      <c r="F131" s="206" t="s">
        <v>229</v>
      </c>
      <c r="G131" s="203"/>
      <c r="H131" s="207">
        <v>54.054000000000002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84</v>
      </c>
      <c r="AV131" s="11" t="s">
        <v>84</v>
      </c>
      <c r="AW131" s="11" t="s">
        <v>39</v>
      </c>
      <c r="AX131" s="11" t="s">
        <v>75</v>
      </c>
      <c r="AY131" s="213" t="s">
        <v>131</v>
      </c>
    </row>
    <row r="132" spans="2:65" s="11" customFormat="1" ht="13.5">
      <c r="B132" s="202"/>
      <c r="C132" s="203"/>
      <c r="D132" s="204" t="s">
        <v>151</v>
      </c>
      <c r="E132" s="205" t="s">
        <v>22</v>
      </c>
      <c r="F132" s="206" t="s">
        <v>230</v>
      </c>
      <c r="G132" s="203"/>
      <c r="H132" s="207">
        <v>-10.682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151</v>
      </c>
      <c r="AU132" s="213" t="s">
        <v>84</v>
      </c>
      <c r="AV132" s="11" t="s">
        <v>84</v>
      </c>
      <c r="AW132" s="11" t="s">
        <v>39</v>
      </c>
      <c r="AX132" s="11" t="s">
        <v>75</v>
      </c>
      <c r="AY132" s="213" t="s">
        <v>131</v>
      </c>
    </row>
    <row r="133" spans="2:65" s="11" customFormat="1" ht="13.5">
      <c r="B133" s="202"/>
      <c r="C133" s="203"/>
      <c r="D133" s="204" t="s">
        <v>151</v>
      </c>
      <c r="E133" s="205" t="s">
        <v>22</v>
      </c>
      <c r="F133" s="206" t="s">
        <v>231</v>
      </c>
      <c r="G133" s="203"/>
      <c r="H133" s="207">
        <v>-8.6940000000000008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151</v>
      </c>
      <c r="AU133" s="213" t="s">
        <v>84</v>
      </c>
      <c r="AV133" s="11" t="s">
        <v>84</v>
      </c>
      <c r="AW133" s="11" t="s">
        <v>39</v>
      </c>
      <c r="AX133" s="11" t="s">
        <v>75</v>
      </c>
      <c r="AY133" s="213" t="s">
        <v>131</v>
      </c>
    </row>
    <row r="134" spans="2:65" s="12" customFormat="1" ht="13.5">
      <c r="B134" s="214"/>
      <c r="C134" s="215"/>
      <c r="D134" s="204" t="s">
        <v>151</v>
      </c>
      <c r="E134" s="216" t="s">
        <v>22</v>
      </c>
      <c r="F134" s="217" t="s">
        <v>195</v>
      </c>
      <c r="G134" s="215"/>
      <c r="H134" s="218">
        <v>34.677999999999997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151</v>
      </c>
      <c r="AU134" s="224" t="s">
        <v>84</v>
      </c>
      <c r="AV134" s="12" t="s">
        <v>138</v>
      </c>
      <c r="AW134" s="12" t="s">
        <v>39</v>
      </c>
      <c r="AX134" s="12" t="s">
        <v>24</v>
      </c>
      <c r="AY134" s="224" t="s">
        <v>131</v>
      </c>
    </row>
    <row r="135" spans="2:65" s="1" customFormat="1" ht="16.5" customHeight="1">
      <c r="B135" s="39"/>
      <c r="C135" s="190" t="s">
        <v>9</v>
      </c>
      <c r="D135" s="190" t="s">
        <v>133</v>
      </c>
      <c r="E135" s="191" t="s">
        <v>232</v>
      </c>
      <c r="F135" s="192" t="s">
        <v>233</v>
      </c>
      <c r="G135" s="193" t="s">
        <v>149</v>
      </c>
      <c r="H135" s="194">
        <v>8.6940000000000008</v>
      </c>
      <c r="I135" s="195"/>
      <c r="J135" s="196">
        <f>ROUND(I135*H135,2)</f>
        <v>0</v>
      </c>
      <c r="K135" s="192" t="s">
        <v>137</v>
      </c>
      <c r="L135" s="59"/>
      <c r="M135" s="197" t="s">
        <v>22</v>
      </c>
      <c r="N135" s="198" t="s">
        <v>46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138</v>
      </c>
      <c r="AT135" s="22" t="s">
        <v>133</v>
      </c>
      <c r="AU135" s="22" t="s">
        <v>84</v>
      </c>
      <c r="AY135" s="22" t="s">
        <v>131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24</v>
      </c>
      <c r="BK135" s="201">
        <f>ROUND(I135*H135,2)</f>
        <v>0</v>
      </c>
      <c r="BL135" s="22" t="s">
        <v>138</v>
      </c>
      <c r="BM135" s="22" t="s">
        <v>234</v>
      </c>
    </row>
    <row r="136" spans="2:65" s="11" customFormat="1" ht="13.5">
      <c r="B136" s="202"/>
      <c r="C136" s="203"/>
      <c r="D136" s="204" t="s">
        <v>151</v>
      </c>
      <c r="E136" s="205" t="s">
        <v>22</v>
      </c>
      <c r="F136" s="206" t="s">
        <v>235</v>
      </c>
      <c r="G136" s="203"/>
      <c r="H136" s="207">
        <v>8.6940000000000008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84</v>
      </c>
      <c r="AV136" s="11" t="s">
        <v>84</v>
      </c>
      <c r="AW136" s="11" t="s">
        <v>39</v>
      </c>
      <c r="AX136" s="11" t="s">
        <v>24</v>
      </c>
      <c r="AY136" s="213" t="s">
        <v>131</v>
      </c>
    </row>
    <row r="137" spans="2:65" s="10" customFormat="1" ht="29.85" customHeight="1">
      <c r="B137" s="174"/>
      <c r="C137" s="175"/>
      <c r="D137" s="176" t="s">
        <v>74</v>
      </c>
      <c r="E137" s="188" t="s">
        <v>153</v>
      </c>
      <c r="F137" s="188" t="s">
        <v>236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SUM(P138:P140)</f>
        <v>0</v>
      </c>
      <c r="Q137" s="182"/>
      <c r="R137" s="183">
        <f>SUM(R138:R140)</f>
        <v>0.56386800000000004</v>
      </c>
      <c r="S137" s="182"/>
      <c r="T137" s="184">
        <f>SUM(T138:T140)</f>
        <v>0</v>
      </c>
      <c r="AR137" s="185" t="s">
        <v>24</v>
      </c>
      <c r="AT137" s="186" t="s">
        <v>74</v>
      </c>
      <c r="AU137" s="186" t="s">
        <v>24</v>
      </c>
      <c r="AY137" s="185" t="s">
        <v>131</v>
      </c>
      <c r="BK137" s="187">
        <f>SUM(BK138:BK140)</f>
        <v>0</v>
      </c>
    </row>
    <row r="138" spans="2:65" s="1" customFormat="1" ht="16.5" customHeight="1">
      <c r="B138" s="39"/>
      <c r="C138" s="190" t="s">
        <v>237</v>
      </c>
      <c r="D138" s="190" t="s">
        <v>133</v>
      </c>
      <c r="E138" s="191" t="s">
        <v>238</v>
      </c>
      <c r="F138" s="192" t="s">
        <v>239</v>
      </c>
      <c r="G138" s="193" t="s">
        <v>166</v>
      </c>
      <c r="H138" s="194">
        <v>3</v>
      </c>
      <c r="I138" s="195"/>
      <c r="J138" s="196">
        <f>ROUND(I138*H138,2)</f>
        <v>0</v>
      </c>
      <c r="K138" s="192" t="s">
        <v>137</v>
      </c>
      <c r="L138" s="59"/>
      <c r="M138" s="197" t="s">
        <v>22</v>
      </c>
      <c r="N138" s="198" t="s">
        <v>46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138</v>
      </c>
      <c r="AT138" s="22" t="s">
        <v>133</v>
      </c>
      <c r="AU138" s="22" t="s">
        <v>84</v>
      </c>
      <c r="AY138" s="22" t="s">
        <v>131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24</v>
      </c>
      <c r="BK138" s="201">
        <f>ROUND(I138*H138,2)</f>
        <v>0</v>
      </c>
      <c r="BL138" s="22" t="s">
        <v>138</v>
      </c>
      <c r="BM138" s="22" t="s">
        <v>240</v>
      </c>
    </row>
    <row r="139" spans="2:65" s="1" customFormat="1" ht="16.5" customHeight="1">
      <c r="B139" s="39"/>
      <c r="C139" s="190" t="s">
        <v>241</v>
      </c>
      <c r="D139" s="190" t="s">
        <v>133</v>
      </c>
      <c r="E139" s="191" t="s">
        <v>242</v>
      </c>
      <c r="F139" s="192" t="s">
        <v>243</v>
      </c>
      <c r="G139" s="193" t="s">
        <v>166</v>
      </c>
      <c r="H139" s="194">
        <v>0.9</v>
      </c>
      <c r="I139" s="195"/>
      <c r="J139" s="196">
        <f>ROUND(I139*H139,2)</f>
        <v>0</v>
      </c>
      <c r="K139" s="192" t="s">
        <v>137</v>
      </c>
      <c r="L139" s="59"/>
      <c r="M139" s="197" t="s">
        <v>22</v>
      </c>
      <c r="N139" s="198" t="s">
        <v>46</v>
      </c>
      <c r="O139" s="40"/>
      <c r="P139" s="199">
        <f>O139*H139</f>
        <v>0</v>
      </c>
      <c r="Q139" s="199">
        <v>0.62651999999999997</v>
      </c>
      <c r="R139" s="199">
        <f>Q139*H139</f>
        <v>0.56386800000000004</v>
      </c>
      <c r="S139" s="199">
        <v>0</v>
      </c>
      <c r="T139" s="200">
        <f>S139*H139</f>
        <v>0</v>
      </c>
      <c r="AR139" s="22" t="s">
        <v>138</v>
      </c>
      <c r="AT139" s="22" t="s">
        <v>133</v>
      </c>
      <c r="AU139" s="22" t="s">
        <v>84</v>
      </c>
      <c r="AY139" s="22" t="s">
        <v>131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24</v>
      </c>
      <c r="BK139" s="201">
        <f>ROUND(I139*H139,2)</f>
        <v>0</v>
      </c>
      <c r="BL139" s="22" t="s">
        <v>138</v>
      </c>
      <c r="BM139" s="22" t="s">
        <v>244</v>
      </c>
    </row>
    <row r="140" spans="2:65" s="11" customFormat="1" ht="13.5">
      <c r="B140" s="202"/>
      <c r="C140" s="203"/>
      <c r="D140" s="204" t="s">
        <v>151</v>
      </c>
      <c r="E140" s="205" t="s">
        <v>22</v>
      </c>
      <c r="F140" s="206" t="s">
        <v>245</v>
      </c>
      <c r="G140" s="203"/>
      <c r="H140" s="207">
        <v>0.9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151</v>
      </c>
      <c r="AU140" s="213" t="s">
        <v>84</v>
      </c>
      <c r="AV140" s="11" t="s">
        <v>84</v>
      </c>
      <c r="AW140" s="11" t="s">
        <v>39</v>
      </c>
      <c r="AX140" s="11" t="s">
        <v>24</v>
      </c>
      <c r="AY140" s="213" t="s">
        <v>131</v>
      </c>
    </row>
    <row r="141" spans="2:65" s="10" customFormat="1" ht="29.85" customHeight="1">
      <c r="B141" s="174"/>
      <c r="C141" s="175"/>
      <c r="D141" s="176" t="s">
        <v>74</v>
      </c>
      <c r="E141" s="188" t="s">
        <v>168</v>
      </c>
      <c r="F141" s="188" t="s">
        <v>246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SUM(P142:P152)</f>
        <v>0</v>
      </c>
      <c r="Q141" s="182"/>
      <c r="R141" s="183">
        <f>SUM(R142:R152)</f>
        <v>15.200008000000002</v>
      </c>
      <c r="S141" s="182"/>
      <c r="T141" s="184">
        <f>SUM(T142:T152)</f>
        <v>0</v>
      </c>
      <c r="AR141" s="185" t="s">
        <v>24</v>
      </c>
      <c r="AT141" s="186" t="s">
        <v>74</v>
      </c>
      <c r="AU141" s="186" t="s">
        <v>24</v>
      </c>
      <c r="AY141" s="185" t="s">
        <v>131</v>
      </c>
      <c r="BK141" s="187">
        <f>SUM(BK142:BK152)</f>
        <v>0</v>
      </c>
    </row>
    <row r="142" spans="2:65" s="1" customFormat="1" ht="25.5" customHeight="1">
      <c r="B142" s="39"/>
      <c r="C142" s="190" t="s">
        <v>247</v>
      </c>
      <c r="D142" s="190" t="s">
        <v>133</v>
      </c>
      <c r="E142" s="191" t="s">
        <v>248</v>
      </c>
      <c r="F142" s="192" t="s">
        <v>249</v>
      </c>
      <c r="G142" s="193" t="s">
        <v>136</v>
      </c>
      <c r="H142" s="194">
        <v>37.799999999999997</v>
      </c>
      <c r="I142" s="195"/>
      <c r="J142" s="196">
        <f t="shared" ref="J142:J152" si="10">ROUND(I142*H142,2)</f>
        <v>0</v>
      </c>
      <c r="K142" s="192" t="s">
        <v>137</v>
      </c>
      <c r="L142" s="59"/>
      <c r="M142" s="197" t="s">
        <v>22</v>
      </c>
      <c r="N142" s="198" t="s">
        <v>46</v>
      </c>
      <c r="O142" s="40"/>
      <c r="P142" s="199">
        <f t="shared" ref="P142:P152" si="11">O142*H142</f>
        <v>0</v>
      </c>
      <c r="Q142" s="199">
        <v>1.0000000000000001E-5</v>
      </c>
      <c r="R142" s="199">
        <f t="shared" ref="R142:R152" si="12">Q142*H142</f>
        <v>3.7800000000000003E-4</v>
      </c>
      <c r="S142" s="199">
        <v>0</v>
      </c>
      <c r="T142" s="200">
        <f t="shared" ref="T142:T152" si="13">S142*H142</f>
        <v>0</v>
      </c>
      <c r="AR142" s="22" t="s">
        <v>138</v>
      </c>
      <c r="AT142" s="22" t="s">
        <v>133</v>
      </c>
      <c r="AU142" s="22" t="s">
        <v>84</v>
      </c>
      <c r="AY142" s="22" t="s">
        <v>131</v>
      </c>
      <c r="BE142" s="201">
        <f t="shared" ref="BE142:BE152" si="14">IF(N142="základní",J142,0)</f>
        <v>0</v>
      </c>
      <c r="BF142" s="201">
        <f t="shared" ref="BF142:BF152" si="15">IF(N142="snížená",J142,0)</f>
        <v>0</v>
      </c>
      <c r="BG142" s="201">
        <f t="shared" ref="BG142:BG152" si="16">IF(N142="zákl. přenesená",J142,0)</f>
        <v>0</v>
      </c>
      <c r="BH142" s="201">
        <f t="shared" ref="BH142:BH152" si="17">IF(N142="sníž. přenesená",J142,0)</f>
        <v>0</v>
      </c>
      <c r="BI142" s="201">
        <f t="shared" ref="BI142:BI152" si="18">IF(N142="nulová",J142,0)</f>
        <v>0</v>
      </c>
      <c r="BJ142" s="22" t="s">
        <v>24</v>
      </c>
      <c r="BK142" s="201">
        <f t="shared" ref="BK142:BK152" si="19">ROUND(I142*H142,2)</f>
        <v>0</v>
      </c>
      <c r="BL142" s="22" t="s">
        <v>138</v>
      </c>
      <c r="BM142" s="22" t="s">
        <v>250</v>
      </c>
    </row>
    <row r="143" spans="2:65" s="1" customFormat="1" ht="25.5" customHeight="1">
      <c r="B143" s="39"/>
      <c r="C143" s="225" t="s">
        <v>251</v>
      </c>
      <c r="D143" s="225" t="s">
        <v>252</v>
      </c>
      <c r="E143" s="226" t="s">
        <v>253</v>
      </c>
      <c r="F143" s="227" t="s">
        <v>254</v>
      </c>
      <c r="G143" s="228" t="s">
        <v>255</v>
      </c>
      <c r="H143" s="229">
        <v>16</v>
      </c>
      <c r="I143" s="230"/>
      <c r="J143" s="231">
        <f t="shared" si="10"/>
        <v>0</v>
      </c>
      <c r="K143" s="227" t="s">
        <v>137</v>
      </c>
      <c r="L143" s="232"/>
      <c r="M143" s="233" t="s">
        <v>22</v>
      </c>
      <c r="N143" s="234" t="s">
        <v>46</v>
      </c>
      <c r="O143" s="40"/>
      <c r="P143" s="199">
        <f t="shared" si="11"/>
        <v>0</v>
      </c>
      <c r="Q143" s="199">
        <v>0.77</v>
      </c>
      <c r="R143" s="199">
        <f t="shared" si="12"/>
        <v>12.32</v>
      </c>
      <c r="S143" s="199">
        <v>0</v>
      </c>
      <c r="T143" s="200">
        <f t="shared" si="13"/>
        <v>0</v>
      </c>
      <c r="AR143" s="22" t="s">
        <v>168</v>
      </c>
      <c r="AT143" s="22" t="s">
        <v>252</v>
      </c>
      <c r="AU143" s="22" t="s">
        <v>84</v>
      </c>
      <c r="AY143" s="22" t="s">
        <v>131</v>
      </c>
      <c r="BE143" s="201">
        <f t="shared" si="14"/>
        <v>0</v>
      </c>
      <c r="BF143" s="201">
        <f t="shared" si="15"/>
        <v>0</v>
      </c>
      <c r="BG143" s="201">
        <f t="shared" si="16"/>
        <v>0</v>
      </c>
      <c r="BH143" s="201">
        <f t="shared" si="17"/>
        <v>0</v>
      </c>
      <c r="BI143" s="201">
        <f t="shared" si="18"/>
        <v>0</v>
      </c>
      <c r="BJ143" s="22" t="s">
        <v>24</v>
      </c>
      <c r="BK143" s="201">
        <f t="shared" si="19"/>
        <v>0</v>
      </c>
      <c r="BL143" s="22" t="s">
        <v>138</v>
      </c>
      <c r="BM143" s="22" t="s">
        <v>256</v>
      </c>
    </row>
    <row r="144" spans="2:65" s="1" customFormat="1" ht="25.5" customHeight="1">
      <c r="B144" s="39"/>
      <c r="C144" s="190" t="s">
        <v>257</v>
      </c>
      <c r="D144" s="190" t="s">
        <v>133</v>
      </c>
      <c r="E144" s="191" t="s">
        <v>258</v>
      </c>
      <c r="F144" s="192" t="s">
        <v>259</v>
      </c>
      <c r="G144" s="193" t="s">
        <v>260</v>
      </c>
      <c r="H144" s="194">
        <v>1</v>
      </c>
      <c r="I144" s="195"/>
      <c r="J144" s="196">
        <f t="shared" si="10"/>
        <v>0</v>
      </c>
      <c r="K144" s="192" t="s">
        <v>137</v>
      </c>
      <c r="L144" s="59"/>
      <c r="M144" s="197" t="s">
        <v>22</v>
      </c>
      <c r="N144" s="198" t="s">
        <v>46</v>
      </c>
      <c r="O144" s="40"/>
      <c r="P144" s="199">
        <f t="shared" si="11"/>
        <v>0</v>
      </c>
      <c r="Q144" s="199">
        <v>1.0000000000000001E-5</v>
      </c>
      <c r="R144" s="199">
        <f t="shared" si="12"/>
        <v>1.0000000000000001E-5</v>
      </c>
      <c r="S144" s="199">
        <v>0</v>
      </c>
      <c r="T144" s="200">
        <f t="shared" si="13"/>
        <v>0</v>
      </c>
      <c r="AR144" s="22" t="s">
        <v>138</v>
      </c>
      <c r="AT144" s="22" t="s">
        <v>133</v>
      </c>
      <c r="AU144" s="22" t="s">
        <v>84</v>
      </c>
      <c r="AY144" s="22" t="s">
        <v>131</v>
      </c>
      <c r="BE144" s="201">
        <f t="shared" si="14"/>
        <v>0</v>
      </c>
      <c r="BF144" s="201">
        <f t="shared" si="15"/>
        <v>0</v>
      </c>
      <c r="BG144" s="201">
        <f t="shared" si="16"/>
        <v>0</v>
      </c>
      <c r="BH144" s="201">
        <f t="shared" si="17"/>
        <v>0</v>
      </c>
      <c r="BI144" s="201">
        <f t="shared" si="18"/>
        <v>0</v>
      </c>
      <c r="BJ144" s="22" t="s">
        <v>24</v>
      </c>
      <c r="BK144" s="201">
        <f t="shared" si="19"/>
        <v>0</v>
      </c>
      <c r="BL144" s="22" t="s">
        <v>138</v>
      </c>
      <c r="BM144" s="22" t="s">
        <v>261</v>
      </c>
    </row>
    <row r="145" spans="2:65" s="1" customFormat="1" ht="51" customHeight="1">
      <c r="B145" s="39"/>
      <c r="C145" s="225" t="s">
        <v>262</v>
      </c>
      <c r="D145" s="225" t="s">
        <v>252</v>
      </c>
      <c r="E145" s="226" t="s">
        <v>263</v>
      </c>
      <c r="F145" s="227" t="s">
        <v>264</v>
      </c>
      <c r="G145" s="228" t="s">
        <v>255</v>
      </c>
      <c r="H145" s="229">
        <v>1</v>
      </c>
      <c r="I145" s="230"/>
      <c r="J145" s="231">
        <f t="shared" si="10"/>
        <v>0</v>
      </c>
      <c r="K145" s="227" t="s">
        <v>22</v>
      </c>
      <c r="L145" s="232"/>
      <c r="M145" s="233" t="s">
        <v>22</v>
      </c>
      <c r="N145" s="234" t="s">
        <v>46</v>
      </c>
      <c r="O145" s="40"/>
      <c r="P145" s="199">
        <f t="shared" si="11"/>
        <v>0</v>
      </c>
      <c r="Q145" s="199">
        <v>0.254</v>
      </c>
      <c r="R145" s="199">
        <f t="shared" si="12"/>
        <v>0.254</v>
      </c>
      <c r="S145" s="199">
        <v>0</v>
      </c>
      <c r="T145" s="200">
        <f t="shared" si="13"/>
        <v>0</v>
      </c>
      <c r="AR145" s="22" t="s">
        <v>168</v>
      </c>
      <c r="AT145" s="22" t="s">
        <v>252</v>
      </c>
      <c r="AU145" s="22" t="s">
        <v>84</v>
      </c>
      <c r="AY145" s="22" t="s">
        <v>131</v>
      </c>
      <c r="BE145" s="201">
        <f t="shared" si="14"/>
        <v>0</v>
      </c>
      <c r="BF145" s="201">
        <f t="shared" si="15"/>
        <v>0</v>
      </c>
      <c r="BG145" s="201">
        <f t="shared" si="16"/>
        <v>0</v>
      </c>
      <c r="BH145" s="201">
        <f t="shared" si="17"/>
        <v>0</v>
      </c>
      <c r="BI145" s="201">
        <f t="shared" si="18"/>
        <v>0</v>
      </c>
      <c r="BJ145" s="22" t="s">
        <v>24</v>
      </c>
      <c r="BK145" s="201">
        <f t="shared" si="19"/>
        <v>0</v>
      </c>
      <c r="BL145" s="22" t="s">
        <v>138</v>
      </c>
      <c r="BM145" s="22" t="s">
        <v>265</v>
      </c>
    </row>
    <row r="146" spans="2:65" s="1" customFormat="1" ht="51" customHeight="1">
      <c r="B146" s="39"/>
      <c r="C146" s="225" t="s">
        <v>266</v>
      </c>
      <c r="D146" s="225" t="s">
        <v>252</v>
      </c>
      <c r="E146" s="226" t="s">
        <v>267</v>
      </c>
      <c r="F146" s="227" t="s">
        <v>268</v>
      </c>
      <c r="G146" s="228" t="s">
        <v>255</v>
      </c>
      <c r="H146" s="229">
        <v>1</v>
      </c>
      <c r="I146" s="230"/>
      <c r="J146" s="231">
        <f t="shared" si="10"/>
        <v>0</v>
      </c>
      <c r="K146" s="227" t="s">
        <v>22</v>
      </c>
      <c r="L146" s="232"/>
      <c r="M146" s="233" t="s">
        <v>22</v>
      </c>
      <c r="N146" s="234" t="s">
        <v>46</v>
      </c>
      <c r="O146" s="40"/>
      <c r="P146" s="199">
        <f t="shared" si="11"/>
        <v>0</v>
      </c>
      <c r="Q146" s="199">
        <v>0.50600000000000001</v>
      </c>
      <c r="R146" s="199">
        <f t="shared" si="12"/>
        <v>0.50600000000000001</v>
      </c>
      <c r="S146" s="199">
        <v>0</v>
      </c>
      <c r="T146" s="200">
        <f t="shared" si="13"/>
        <v>0</v>
      </c>
      <c r="AR146" s="22" t="s">
        <v>168</v>
      </c>
      <c r="AT146" s="22" t="s">
        <v>252</v>
      </c>
      <c r="AU146" s="22" t="s">
        <v>84</v>
      </c>
      <c r="AY146" s="22" t="s">
        <v>131</v>
      </c>
      <c r="BE146" s="201">
        <f t="shared" si="14"/>
        <v>0</v>
      </c>
      <c r="BF146" s="201">
        <f t="shared" si="15"/>
        <v>0</v>
      </c>
      <c r="BG146" s="201">
        <f t="shared" si="16"/>
        <v>0</v>
      </c>
      <c r="BH146" s="201">
        <f t="shared" si="17"/>
        <v>0</v>
      </c>
      <c r="BI146" s="201">
        <f t="shared" si="18"/>
        <v>0</v>
      </c>
      <c r="BJ146" s="22" t="s">
        <v>24</v>
      </c>
      <c r="BK146" s="201">
        <f t="shared" si="19"/>
        <v>0</v>
      </c>
      <c r="BL146" s="22" t="s">
        <v>138</v>
      </c>
      <c r="BM146" s="22" t="s">
        <v>269</v>
      </c>
    </row>
    <row r="147" spans="2:65" s="1" customFormat="1" ht="16.5" customHeight="1">
      <c r="B147" s="39"/>
      <c r="C147" s="225" t="s">
        <v>270</v>
      </c>
      <c r="D147" s="225" t="s">
        <v>252</v>
      </c>
      <c r="E147" s="226" t="s">
        <v>271</v>
      </c>
      <c r="F147" s="227" t="s">
        <v>272</v>
      </c>
      <c r="G147" s="228" t="s">
        <v>255</v>
      </c>
      <c r="H147" s="229">
        <v>1</v>
      </c>
      <c r="I147" s="230"/>
      <c r="J147" s="231">
        <f t="shared" si="10"/>
        <v>0</v>
      </c>
      <c r="K147" s="227" t="s">
        <v>171</v>
      </c>
      <c r="L147" s="232"/>
      <c r="M147" s="233" t="s">
        <v>22</v>
      </c>
      <c r="N147" s="234" t="s">
        <v>46</v>
      </c>
      <c r="O147" s="40"/>
      <c r="P147" s="199">
        <f t="shared" si="11"/>
        <v>0</v>
      </c>
      <c r="Q147" s="199">
        <v>1.6140000000000001</v>
      </c>
      <c r="R147" s="199">
        <f t="shared" si="12"/>
        <v>1.6140000000000001</v>
      </c>
      <c r="S147" s="199">
        <v>0</v>
      </c>
      <c r="T147" s="200">
        <f t="shared" si="13"/>
        <v>0</v>
      </c>
      <c r="AR147" s="22" t="s">
        <v>168</v>
      </c>
      <c r="AT147" s="22" t="s">
        <v>252</v>
      </c>
      <c r="AU147" s="22" t="s">
        <v>84</v>
      </c>
      <c r="AY147" s="22" t="s">
        <v>131</v>
      </c>
      <c r="BE147" s="201">
        <f t="shared" si="14"/>
        <v>0</v>
      </c>
      <c r="BF147" s="201">
        <f t="shared" si="15"/>
        <v>0</v>
      </c>
      <c r="BG147" s="201">
        <f t="shared" si="16"/>
        <v>0</v>
      </c>
      <c r="BH147" s="201">
        <f t="shared" si="17"/>
        <v>0</v>
      </c>
      <c r="BI147" s="201">
        <f t="shared" si="18"/>
        <v>0</v>
      </c>
      <c r="BJ147" s="22" t="s">
        <v>24</v>
      </c>
      <c r="BK147" s="201">
        <f t="shared" si="19"/>
        <v>0</v>
      </c>
      <c r="BL147" s="22" t="s">
        <v>138</v>
      </c>
      <c r="BM147" s="22" t="s">
        <v>273</v>
      </c>
    </row>
    <row r="148" spans="2:65" s="1" customFormat="1" ht="25.5" customHeight="1">
      <c r="B148" s="39"/>
      <c r="C148" s="225" t="s">
        <v>274</v>
      </c>
      <c r="D148" s="225" t="s">
        <v>252</v>
      </c>
      <c r="E148" s="226" t="s">
        <v>275</v>
      </c>
      <c r="F148" s="227" t="s">
        <v>276</v>
      </c>
      <c r="G148" s="228" t="s">
        <v>255</v>
      </c>
      <c r="H148" s="229">
        <v>1</v>
      </c>
      <c r="I148" s="230"/>
      <c r="J148" s="231">
        <f t="shared" si="10"/>
        <v>0</v>
      </c>
      <c r="K148" s="227" t="s">
        <v>137</v>
      </c>
      <c r="L148" s="232"/>
      <c r="M148" s="233" t="s">
        <v>22</v>
      </c>
      <c r="N148" s="234" t="s">
        <v>46</v>
      </c>
      <c r="O148" s="40"/>
      <c r="P148" s="199">
        <f t="shared" si="11"/>
        <v>0</v>
      </c>
      <c r="Q148" s="199">
        <v>0.39300000000000002</v>
      </c>
      <c r="R148" s="199">
        <f t="shared" si="12"/>
        <v>0.39300000000000002</v>
      </c>
      <c r="S148" s="199">
        <v>0</v>
      </c>
      <c r="T148" s="200">
        <f t="shared" si="13"/>
        <v>0</v>
      </c>
      <c r="AR148" s="22" t="s">
        <v>168</v>
      </c>
      <c r="AT148" s="22" t="s">
        <v>252</v>
      </c>
      <c r="AU148" s="22" t="s">
        <v>84</v>
      </c>
      <c r="AY148" s="22" t="s">
        <v>131</v>
      </c>
      <c r="BE148" s="201">
        <f t="shared" si="14"/>
        <v>0</v>
      </c>
      <c r="BF148" s="201">
        <f t="shared" si="15"/>
        <v>0</v>
      </c>
      <c r="BG148" s="201">
        <f t="shared" si="16"/>
        <v>0</v>
      </c>
      <c r="BH148" s="201">
        <f t="shared" si="17"/>
        <v>0</v>
      </c>
      <c r="BI148" s="201">
        <f t="shared" si="18"/>
        <v>0</v>
      </c>
      <c r="BJ148" s="22" t="s">
        <v>24</v>
      </c>
      <c r="BK148" s="201">
        <f t="shared" si="19"/>
        <v>0</v>
      </c>
      <c r="BL148" s="22" t="s">
        <v>138</v>
      </c>
      <c r="BM148" s="22" t="s">
        <v>277</v>
      </c>
    </row>
    <row r="149" spans="2:65" s="1" customFormat="1" ht="16.5" customHeight="1">
      <c r="B149" s="39"/>
      <c r="C149" s="225" t="s">
        <v>278</v>
      </c>
      <c r="D149" s="225" t="s">
        <v>252</v>
      </c>
      <c r="E149" s="226" t="s">
        <v>279</v>
      </c>
      <c r="F149" s="227" t="s">
        <v>280</v>
      </c>
      <c r="G149" s="228" t="s">
        <v>255</v>
      </c>
      <c r="H149" s="229">
        <v>1</v>
      </c>
      <c r="I149" s="230"/>
      <c r="J149" s="231">
        <f t="shared" si="10"/>
        <v>0</v>
      </c>
      <c r="K149" s="227" t="s">
        <v>22</v>
      </c>
      <c r="L149" s="232"/>
      <c r="M149" s="233" t="s">
        <v>22</v>
      </c>
      <c r="N149" s="234" t="s">
        <v>46</v>
      </c>
      <c r="O149" s="40"/>
      <c r="P149" s="199">
        <f t="shared" si="11"/>
        <v>0</v>
      </c>
      <c r="Q149" s="199">
        <v>5.0999999999999997E-2</v>
      </c>
      <c r="R149" s="199">
        <f t="shared" si="12"/>
        <v>5.0999999999999997E-2</v>
      </c>
      <c r="S149" s="199">
        <v>0</v>
      </c>
      <c r="T149" s="200">
        <f t="shared" si="13"/>
        <v>0</v>
      </c>
      <c r="AR149" s="22" t="s">
        <v>168</v>
      </c>
      <c r="AT149" s="22" t="s">
        <v>252</v>
      </c>
      <c r="AU149" s="22" t="s">
        <v>84</v>
      </c>
      <c r="AY149" s="22" t="s">
        <v>131</v>
      </c>
      <c r="BE149" s="201">
        <f t="shared" si="14"/>
        <v>0</v>
      </c>
      <c r="BF149" s="201">
        <f t="shared" si="15"/>
        <v>0</v>
      </c>
      <c r="BG149" s="201">
        <f t="shared" si="16"/>
        <v>0</v>
      </c>
      <c r="BH149" s="201">
        <f t="shared" si="17"/>
        <v>0</v>
      </c>
      <c r="BI149" s="201">
        <f t="shared" si="18"/>
        <v>0</v>
      </c>
      <c r="BJ149" s="22" t="s">
        <v>24</v>
      </c>
      <c r="BK149" s="201">
        <f t="shared" si="19"/>
        <v>0</v>
      </c>
      <c r="BL149" s="22" t="s">
        <v>138</v>
      </c>
      <c r="BM149" s="22" t="s">
        <v>281</v>
      </c>
    </row>
    <row r="150" spans="2:65" s="1" customFormat="1" ht="25.5" customHeight="1">
      <c r="B150" s="39"/>
      <c r="C150" s="190" t="s">
        <v>282</v>
      </c>
      <c r="D150" s="190" t="s">
        <v>133</v>
      </c>
      <c r="E150" s="191" t="s">
        <v>283</v>
      </c>
      <c r="F150" s="192" t="s">
        <v>284</v>
      </c>
      <c r="G150" s="193" t="s">
        <v>255</v>
      </c>
      <c r="H150" s="194">
        <v>1</v>
      </c>
      <c r="I150" s="195"/>
      <c r="J150" s="196">
        <f t="shared" si="10"/>
        <v>0</v>
      </c>
      <c r="K150" s="192" t="s">
        <v>22</v>
      </c>
      <c r="L150" s="59"/>
      <c r="M150" s="197" t="s">
        <v>22</v>
      </c>
      <c r="N150" s="198" t="s">
        <v>46</v>
      </c>
      <c r="O150" s="40"/>
      <c r="P150" s="199">
        <f t="shared" si="11"/>
        <v>0</v>
      </c>
      <c r="Q150" s="199">
        <v>7.0200000000000002E-3</v>
      </c>
      <c r="R150" s="199">
        <f t="shared" si="12"/>
        <v>7.0200000000000002E-3</v>
      </c>
      <c r="S150" s="199">
        <v>0</v>
      </c>
      <c r="T150" s="200">
        <f t="shared" si="13"/>
        <v>0</v>
      </c>
      <c r="AR150" s="22" t="s">
        <v>138</v>
      </c>
      <c r="AT150" s="22" t="s">
        <v>133</v>
      </c>
      <c r="AU150" s="22" t="s">
        <v>84</v>
      </c>
      <c r="AY150" s="22" t="s">
        <v>131</v>
      </c>
      <c r="BE150" s="201">
        <f t="shared" si="14"/>
        <v>0</v>
      </c>
      <c r="BF150" s="201">
        <f t="shared" si="15"/>
        <v>0</v>
      </c>
      <c r="BG150" s="201">
        <f t="shared" si="16"/>
        <v>0</v>
      </c>
      <c r="BH150" s="201">
        <f t="shared" si="17"/>
        <v>0</v>
      </c>
      <c r="BI150" s="201">
        <f t="shared" si="18"/>
        <v>0</v>
      </c>
      <c r="BJ150" s="22" t="s">
        <v>24</v>
      </c>
      <c r="BK150" s="201">
        <f t="shared" si="19"/>
        <v>0</v>
      </c>
      <c r="BL150" s="22" t="s">
        <v>138</v>
      </c>
      <c r="BM150" s="22" t="s">
        <v>285</v>
      </c>
    </row>
    <row r="151" spans="2:65" s="1" customFormat="1" ht="25.5" customHeight="1">
      <c r="B151" s="39"/>
      <c r="C151" s="225" t="s">
        <v>286</v>
      </c>
      <c r="D151" s="225" t="s">
        <v>252</v>
      </c>
      <c r="E151" s="226" t="s">
        <v>287</v>
      </c>
      <c r="F151" s="227" t="s">
        <v>288</v>
      </c>
      <c r="G151" s="228" t="s">
        <v>255</v>
      </c>
      <c r="H151" s="229">
        <v>1</v>
      </c>
      <c r="I151" s="230"/>
      <c r="J151" s="231">
        <f t="shared" si="10"/>
        <v>0</v>
      </c>
      <c r="K151" s="227" t="s">
        <v>137</v>
      </c>
      <c r="L151" s="232"/>
      <c r="M151" s="233" t="s">
        <v>22</v>
      </c>
      <c r="N151" s="234" t="s">
        <v>46</v>
      </c>
      <c r="O151" s="40"/>
      <c r="P151" s="199">
        <f t="shared" si="11"/>
        <v>0</v>
      </c>
      <c r="Q151" s="199">
        <v>5.4600000000000003E-2</v>
      </c>
      <c r="R151" s="199">
        <f t="shared" si="12"/>
        <v>5.4600000000000003E-2</v>
      </c>
      <c r="S151" s="199">
        <v>0</v>
      </c>
      <c r="T151" s="200">
        <f t="shared" si="13"/>
        <v>0</v>
      </c>
      <c r="AR151" s="22" t="s">
        <v>168</v>
      </c>
      <c r="AT151" s="22" t="s">
        <v>252</v>
      </c>
      <c r="AU151" s="22" t="s">
        <v>84</v>
      </c>
      <c r="AY151" s="22" t="s">
        <v>131</v>
      </c>
      <c r="BE151" s="201">
        <f t="shared" si="14"/>
        <v>0</v>
      </c>
      <c r="BF151" s="201">
        <f t="shared" si="15"/>
        <v>0</v>
      </c>
      <c r="BG151" s="201">
        <f t="shared" si="16"/>
        <v>0</v>
      </c>
      <c r="BH151" s="201">
        <f t="shared" si="17"/>
        <v>0</v>
      </c>
      <c r="BI151" s="201">
        <f t="shared" si="18"/>
        <v>0</v>
      </c>
      <c r="BJ151" s="22" t="s">
        <v>24</v>
      </c>
      <c r="BK151" s="201">
        <f t="shared" si="19"/>
        <v>0</v>
      </c>
      <c r="BL151" s="22" t="s">
        <v>138</v>
      </c>
      <c r="BM151" s="22" t="s">
        <v>289</v>
      </c>
    </row>
    <row r="152" spans="2:65" s="1" customFormat="1" ht="25.5" customHeight="1">
      <c r="B152" s="39"/>
      <c r="C152" s="190" t="s">
        <v>290</v>
      </c>
      <c r="D152" s="190" t="s">
        <v>133</v>
      </c>
      <c r="E152" s="191" t="s">
        <v>291</v>
      </c>
      <c r="F152" s="192" t="s">
        <v>292</v>
      </c>
      <c r="G152" s="193" t="s">
        <v>149</v>
      </c>
      <c r="H152" s="194">
        <v>1</v>
      </c>
      <c r="I152" s="195"/>
      <c r="J152" s="196">
        <f t="shared" si="10"/>
        <v>0</v>
      </c>
      <c r="K152" s="192" t="s">
        <v>137</v>
      </c>
      <c r="L152" s="59"/>
      <c r="M152" s="197" t="s">
        <v>22</v>
      </c>
      <c r="N152" s="198" t="s">
        <v>46</v>
      </c>
      <c r="O152" s="4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AR152" s="22" t="s">
        <v>138</v>
      </c>
      <c r="AT152" s="22" t="s">
        <v>133</v>
      </c>
      <c r="AU152" s="22" t="s">
        <v>84</v>
      </c>
      <c r="AY152" s="22" t="s">
        <v>131</v>
      </c>
      <c r="BE152" s="201">
        <f t="shared" si="14"/>
        <v>0</v>
      </c>
      <c r="BF152" s="201">
        <f t="shared" si="15"/>
        <v>0</v>
      </c>
      <c r="BG152" s="201">
        <f t="shared" si="16"/>
        <v>0</v>
      </c>
      <c r="BH152" s="201">
        <f t="shared" si="17"/>
        <v>0</v>
      </c>
      <c r="BI152" s="201">
        <f t="shared" si="18"/>
        <v>0</v>
      </c>
      <c r="BJ152" s="22" t="s">
        <v>24</v>
      </c>
      <c r="BK152" s="201">
        <f t="shared" si="19"/>
        <v>0</v>
      </c>
      <c r="BL152" s="22" t="s">
        <v>138</v>
      </c>
      <c r="BM152" s="22" t="s">
        <v>293</v>
      </c>
    </row>
    <row r="153" spans="2:65" s="10" customFormat="1" ht="29.85" customHeight="1">
      <c r="B153" s="174"/>
      <c r="C153" s="175"/>
      <c r="D153" s="176" t="s">
        <v>74</v>
      </c>
      <c r="E153" s="188" t="s">
        <v>173</v>
      </c>
      <c r="F153" s="188" t="s">
        <v>294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P154+SUM(P155:P157)</f>
        <v>0</v>
      </c>
      <c r="Q153" s="182"/>
      <c r="R153" s="183">
        <f>R154+SUM(R155:R157)</f>
        <v>3.7569999999999999E-2</v>
      </c>
      <c r="S153" s="182"/>
      <c r="T153" s="184">
        <f>T154+SUM(T155:T157)</f>
        <v>0.78500000000000003</v>
      </c>
      <c r="AR153" s="185" t="s">
        <v>24</v>
      </c>
      <c r="AT153" s="186" t="s">
        <v>74</v>
      </c>
      <c r="AU153" s="186" t="s">
        <v>24</v>
      </c>
      <c r="AY153" s="185" t="s">
        <v>131</v>
      </c>
      <c r="BK153" s="187">
        <f>BK154+SUM(BK155:BK157)</f>
        <v>0</v>
      </c>
    </row>
    <row r="154" spans="2:65" s="1" customFormat="1" ht="16.5" customHeight="1">
      <c r="B154" s="39"/>
      <c r="C154" s="190" t="s">
        <v>295</v>
      </c>
      <c r="D154" s="190" t="s">
        <v>133</v>
      </c>
      <c r="E154" s="191" t="s">
        <v>296</v>
      </c>
      <c r="F154" s="192" t="s">
        <v>297</v>
      </c>
      <c r="G154" s="193" t="s">
        <v>255</v>
      </c>
      <c r="H154" s="194">
        <v>1</v>
      </c>
      <c r="I154" s="195"/>
      <c r="J154" s="196">
        <f>ROUND(I154*H154,2)</f>
        <v>0</v>
      </c>
      <c r="K154" s="192" t="s">
        <v>137</v>
      </c>
      <c r="L154" s="59"/>
      <c r="M154" s="197" t="s">
        <v>22</v>
      </c>
      <c r="N154" s="198" t="s">
        <v>46</v>
      </c>
      <c r="O154" s="40"/>
      <c r="P154" s="199">
        <f>O154*H154</f>
        <v>0</v>
      </c>
      <c r="Q154" s="199">
        <v>2.8639999999999999E-2</v>
      </c>
      <c r="R154" s="199">
        <f>Q154*H154</f>
        <v>2.8639999999999999E-2</v>
      </c>
      <c r="S154" s="199">
        <v>0</v>
      </c>
      <c r="T154" s="200">
        <f>S154*H154</f>
        <v>0</v>
      </c>
      <c r="AR154" s="22" t="s">
        <v>138</v>
      </c>
      <c r="AT154" s="22" t="s">
        <v>133</v>
      </c>
      <c r="AU154" s="22" t="s">
        <v>84</v>
      </c>
      <c r="AY154" s="22" t="s">
        <v>131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24</v>
      </c>
      <c r="BK154" s="201">
        <f>ROUND(I154*H154,2)</f>
        <v>0</v>
      </c>
      <c r="BL154" s="22" t="s">
        <v>138</v>
      </c>
      <c r="BM154" s="22" t="s">
        <v>298</v>
      </c>
    </row>
    <row r="155" spans="2:65" s="1" customFormat="1" ht="16.5" customHeight="1">
      <c r="B155" s="39"/>
      <c r="C155" s="190" t="s">
        <v>299</v>
      </c>
      <c r="D155" s="190" t="s">
        <v>133</v>
      </c>
      <c r="E155" s="191" t="s">
        <v>300</v>
      </c>
      <c r="F155" s="192" t="s">
        <v>301</v>
      </c>
      <c r="G155" s="193" t="s">
        <v>302</v>
      </c>
      <c r="H155" s="194">
        <v>0.1</v>
      </c>
      <c r="I155" s="195"/>
      <c r="J155" s="196">
        <f>ROUND(I155*H155,2)</f>
        <v>0</v>
      </c>
      <c r="K155" s="192" t="s">
        <v>137</v>
      </c>
      <c r="L155" s="59"/>
      <c r="M155" s="197" t="s">
        <v>22</v>
      </c>
      <c r="N155" s="198" t="s">
        <v>46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138</v>
      </c>
      <c r="AT155" s="22" t="s">
        <v>133</v>
      </c>
      <c r="AU155" s="22" t="s">
        <v>84</v>
      </c>
      <c r="AY155" s="22" t="s">
        <v>131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24</v>
      </c>
      <c r="BK155" s="201">
        <f>ROUND(I155*H155,2)</f>
        <v>0</v>
      </c>
      <c r="BL155" s="22" t="s">
        <v>138</v>
      </c>
      <c r="BM155" s="22" t="s">
        <v>303</v>
      </c>
    </row>
    <row r="156" spans="2:65" s="1" customFormat="1" ht="16.5" customHeight="1">
      <c r="B156" s="39"/>
      <c r="C156" s="190" t="s">
        <v>304</v>
      </c>
      <c r="D156" s="190" t="s">
        <v>133</v>
      </c>
      <c r="E156" s="191" t="s">
        <v>305</v>
      </c>
      <c r="F156" s="192" t="s">
        <v>306</v>
      </c>
      <c r="G156" s="193" t="s">
        <v>136</v>
      </c>
      <c r="H156" s="194">
        <v>1</v>
      </c>
      <c r="I156" s="195"/>
      <c r="J156" s="196">
        <f>ROUND(I156*H156,2)</f>
        <v>0</v>
      </c>
      <c r="K156" s="192" t="s">
        <v>137</v>
      </c>
      <c r="L156" s="59"/>
      <c r="M156" s="197" t="s">
        <v>22</v>
      </c>
      <c r="N156" s="198" t="s">
        <v>46</v>
      </c>
      <c r="O156" s="40"/>
      <c r="P156" s="199">
        <f>O156*H156</f>
        <v>0</v>
      </c>
      <c r="Q156" s="199">
        <v>8.9300000000000004E-3</v>
      </c>
      <c r="R156" s="199">
        <f>Q156*H156</f>
        <v>8.9300000000000004E-3</v>
      </c>
      <c r="S156" s="199">
        <v>0.78500000000000003</v>
      </c>
      <c r="T156" s="200">
        <f>S156*H156</f>
        <v>0.78500000000000003</v>
      </c>
      <c r="AR156" s="22" t="s">
        <v>138</v>
      </c>
      <c r="AT156" s="22" t="s">
        <v>133</v>
      </c>
      <c r="AU156" s="22" t="s">
        <v>84</v>
      </c>
      <c r="AY156" s="22" t="s">
        <v>131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24</v>
      </c>
      <c r="BK156" s="201">
        <f>ROUND(I156*H156,2)</f>
        <v>0</v>
      </c>
      <c r="BL156" s="22" t="s">
        <v>138</v>
      </c>
      <c r="BM156" s="22" t="s">
        <v>307</v>
      </c>
    </row>
    <row r="157" spans="2:65" s="10" customFormat="1" ht="22.35" customHeight="1">
      <c r="B157" s="174"/>
      <c r="C157" s="175"/>
      <c r="D157" s="176" t="s">
        <v>74</v>
      </c>
      <c r="E157" s="188" t="s">
        <v>308</v>
      </c>
      <c r="F157" s="188" t="s">
        <v>309</v>
      </c>
      <c r="G157" s="175"/>
      <c r="H157" s="175"/>
      <c r="I157" s="178"/>
      <c r="J157" s="189">
        <f>BK157</f>
        <v>0</v>
      </c>
      <c r="K157" s="175"/>
      <c r="L157" s="180"/>
      <c r="M157" s="181"/>
      <c r="N157" s="182"/>
      <c r="O157" s="182"/>
      <c r="P157" s="183">
        <f>P158</f>
        <v>0</v>
      </c>
      <c r="Q157" s="182"/>
      <c r="R157" s="183">
        <f>R158</f>
        <v>0</v>
      </c>
      <c r="S157" s="182"/>
      <c r="T157" s="184">
        <f>T158</f>
        <v>0</v>
      </c>
      <c r="AR157" s="185" t="s">
        <v>24</v>
      </c>
      <c r="AT157" s="186" t="s">
        <v>74</v>
      </c>
      <c r="AU157" s="186" t="s">
        <v>84</v>
      </c>
      <c r="AY157" s="185" t="s">
        <v>131</v>
      </c>
      <c r="BK157" s="187">
        <f>BK158</f>
        <v>0</v>
      </c>
    </row>
    <row r="158" spans="2:65" s="1" customFormat="1" ht="16.5" customHeight="1">
      <c r="B158" s="39"/>
      <c r="C158" s="190" t="s">
        <v>310</v>
      </c>
      <c r="D158" s="190" t="s">
        <v>133</v>
      </c>
      <c r="E158" s="191" t="s">
        <v>311</v>
      </c>
      <c r="F158" s="192" t="s">
        <v>312</v>
      </c>
      <c r="G158" s="193" t="s">
        <v>302</v>
      </c>
      <c r="H158" s="194">
        <v>15.2</v>
      </c>
      <c r="I158" s="195"/>
      <c r="J158" s="196">
        <f>ROUND(I158*H158,2)</f>
        <v>0</v>
      </c>
      <c r="K158" s="192" t="s">
        <v>171</v>
      </c>
      <c r="L158" s="59"/>
      <c r="M158" s="197" t="s">
        <v>22</v>
      </c>
      <c r="N158" s="198" t="s">
        <v>46</v>
      </c>
      <c r="O158" s="4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2" t="s">
        <v>138</v>
      </c>
      <c r="AT158" s="22" t="s">
        <v>133</v>
      </c>
      <c r="AU158" s="22" t="s">
        <v>143</v>
      </c>
      <c r="AY158" s="22" t="s">
        <v>131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2" t="s">
        <v>24</v>
      </c>
      <c r="BK158" s="201">
        <f>ROUND(I158*H158,2)</f>
        <v>0</v>
      </c>
      <c r="BL158" s="22" t="s">
        <v>138</v>
      </c>
      <c r="BM158" s="22" t="s">
        <v>313</v>
      </c>
    </row>
    <row r="159" spans="2:65" s="10" customFormat="1" ht="37.35" customHeight="1">
      <c r="B159" s="174"/>
      <c r="C159" s="175"/>
      <c r="D159" s="176" t="s">
        <v>74</v>
      </c>
      <c r="E159" s="177" t="s">
        <v>314</v>
      </c>
      <c r="F159" s="177" t="s">
        <v>315</v>
      </c>
      <c r="G159" s="175"/>
      <c r="H159" s="175"/>
      <c r="I159" s="178"/>
      <c r="J159" s="179">
        <f>BK159</f>
        <v>0</v>
      </c>
      <c r="K159" s="175"/>
      <c r="L159" s="180"/>
      <c r="M159" s="181"/>
      <c r="N159" s="182"/>
      <c r="O159" s="182"/>
      <c r="P159" s="183">
        <f>P160</f>
        <v>0</v>
      </c>
      <c r="Q159" s="182"/>
      <c r="R159" s="183">
        <f>R160</f>
        <v>0</v>
      </c>
      <c r="S159" s="182"/>
      <c r="T159" s="184">
        <f>T160</f>
        <v>0</v>
      </c>
      <c r="AR159" s="185" t="s">
        <v>84</v>
      </c>
      <c r="AT159" s="186" t="s">
        <v>74</v>
      </c>
      <c r="AU159" s="186" t="s">
        <v>75</v>
      </c>
      <c r="AY159" s="185" t="s">
        <v>131</v>
      </c>
      <c r="BK159" s="187">
        <f>BK160</f>
        <v>0</v>
      </c>
    </row>
    <row r="160" spans="2:65" s="10" customFormat="1" ht="19.899999999999999" customHeight="1">
      <c r="B160" s="174"/>
      <c r="C160" s="175"/>
      <c r="D160" s="176" t="s">
        <v>74</v>
      </c>
      <c r="E160" s="188" t="s">
        <v>316</v>
      </c>
      <c r="F160" s="188" t="s">
        <v>317</v>
      </c>
      <c r="G160" s="175"/>
      <c r="H160" s="175"/>
      <c r="I160" s="178"/>
      <c r="J160" s="189">
        <f>BK160</f>
        <v>0</v>
      </c>
      <c r="K160" s="175"/>
      <c r="L160" s="180"/>
      <c r="M160" s="181"/>
      <c r="N160" s="182"/>
      <c r="O160" s="182"/>
      <c r="P160" s="183">
        <f>P161</f>
        <v>0</v>
      </c>
      <c r="Q160" s="182"/>
      <c r="R160" s="183">
        <f>R161</f>
        <v>0</v>
      </c>
      <c r="S160" s="182"/>
      <c r="T160" s="184">
        <f>T161</f>
        <v>0</v>
      </c>
      <c r="AR160" s="185" t="s">
        <v>84</v>
      </c>
      <c r="AT160" s="186" t="s">
        <v>74</v>
      </c>
      <c r="AU160" s="186" t="s">
        <v>24</v>
      </c>
      <c r="AY160" s="185" t="s">
        <v>131</v>
      </c>
      <c r="BK160" s="187">
        <f>BK161</f>
        <v>0</v>
      </c>
    </row>
    <row r="161" spans="2:65" s="1" customFormat="1" ht="16.5" customHeight="1">
      <c r="B161" s="39"/>
      <c r="C161" s="190" t="s">
        <v>318</v>
      </c>
      <c r="D161" s="190" t="s">
        <v>133</v>
      </c>
      <c r="E161" s="191" t="s">
        <v>319</v>
      </c>
      <c r="F161" s="192" t="s">
        <v>320</v>
      </c>
      <c r="G161" s="193" t="s">
        <v>136</v>
      </c>
      <c r="H161" s="194">
        <v>37.799999999999997</v>
      </c>
      <c r="I161" s="195"/>
      <c r="J161" s="196">
        <f>ROUND(I161*H161,2)</f>
        <v>0</v>
      </c>
      <c r="K161" s="192" t="s">
        <v>171</v>
      </c>
      <c r="L161" s="59"/>
      <c r="M161" s="197" t="s">
        <v>22</v>
      </c>
      <c r="N161" s="235" t="s">
        <v>46</v>
      </c>
      <c r="O161" s="23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AR161" s="22" t="s">
        <v>203</v>
      </c>
      <c r="AT161" s="22" t="s">
        <v>133</v>
      </c>
      <c r="AU161" s="22" t="s">
        <v>84</v>
      </c>
      <c r="AY161" s="22" t="s">
        <v>131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24</v>
      </c>
      <c r="BK161" s="201">
        <f>ROUND(I161*H161,2)</f>
        <v>0</v>
      </c>
      <c r="BL161" s="22" t="s">
        <v>203</v>
      </c>
      <c r="BM161" s="22" t="s">
        <v>321</v>
      </c>
    </row>
    <row r="162" spans="2:65" s="1" customFormat="1" ht="6.95" customHeight="1">
      <c r="B162" s="54"/>
      <c r="C162" s="55"/>
      <c r="D162" s="55"/>
      <c r="E162" s="55"/>
      <c r="F162" s="55"/>
      <c r="G162" s="55"/>
      <c r="H162" s="55"/>
      <c r="I162" s="137"/>
      <c r="J162" s="55"/>
      <c r="K162" s="55"/>
      <c r="L162" s="59"/>
    </row>
  </sheetData>
  <sheetProtection algorithmName="SHA-512" hashValue="YVgTuWGcq/60grVlblxUr5UK0/VOyLieKI2n6QSYZS3W+B2MmtsvQIJv1wt6JM8um8reJP37YaNDv7WSl3DgGQ==" saltValue="fWx8PSdJCmaeUwGx1IMflkTqPkgCOUK60b6bnK+/ogMX2TSnXdqRECeQMx59TKb0lBy5x/ute2NWMIKH3ULZtg==" spinCount="100000" sheet="1" objects="1" scenarios="1" formatColumns="0" formatRows="0" autoFilter="0"/>
  <autoFilter ref="C86:K161" xr:uid="{00000000-0009-0000-0000-000001000000}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6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366" t="s">
        <v>92</v>
      </c>
      <c r="H1" s="366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8" t="str">
        <f>'Rekapitulace stavby'!K6</f>
        <v>Bělá pod Bezdězem - úpravy kanalizace v ulici Fortenská</v>
      </c>
      <c r="F7" s="359"/>
      <c r="G7" s="359"/>
      <c r="H7" s="359"/>
      <c r="I7" s="115"/>
      <c r="J7" s="27"/>
      <c r="K7" s="29"/>
    </row>
    <row r="8" spans="1:70" s="1" customFormat="1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0" t="s">
        <v>322</v>
      </c>
      <c r="F9" s="361"/>
      <c r="G9" s="361"/>
      <c r="H9" s="36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2. 2. 2015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17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7" t="s">
        <v>22</v>
      </c>
      <c r="F24" s="327"/>
      <c r="G24" s="327"/>
      <c r="H24" s="32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ROUND(J84,2)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ROUND(SUM(BE84:BE154), 2)</f>
        <v>0</v>
      </c>
      <c r="G30" s="40"/>
      <c r="H30" s="40"/>
      <c r="I30" s="129">
        <v>0.21</v>
      </c>
      <c r="J30" s="128">
        <f>ROUND(ROUND((SUM(BE84:BE154)),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ROUND(SUM(BF84:BF154), 2)</f>
        <v>0</v>
      </c>
      <c r="G31" s="40"/>
      <c r="H31" s="40"/>
      <c r="I31" s="129">
        <v>0.15</v>
      </c>
      <c r="J31" s="128">
        <f>ROUND(ROUND((SUM(BF84:BF154)),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ROUND(SUM(BG84:BG154),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ROUND(SUM(BH84:BH154),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ROUND(SUM(BI84:BI154),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8" t="str">
        <f>E7</f>
        <v>Bělá pod Bezdězem - úpravy kanalizace v ulici Fortenská</v>
      </c>
      <c r="F45" s="359"/>
      <c r="G45" s="359"/>
      <c r="H45" s="359"/>
      <c r="I45" s="116"/>
      <c r="J45" s="40"/>
      <c r="K45" s="43"/>
    </row>
    <row r="46" spans="2:11" s="1" customFormat="1" ht="14.45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0" t="str">
        <f>E9</f>
        <v>2013028-B - VĚTEV B</v>
      </c>
      <c r="F47" s="361"/>
      <c r="G47" s="361"/>
      <c r="H47" s="36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BĚLÁ POD BEZDĚZEM</v>
      </c>
      <c r="G49" s="40"/>
      <c r="H49" s="40"/>
      <c r="I49" s="117" t="s">
        <v>27</v>
      </c>
      <c r="J49" s="118" t="str">
        <f>IF(J12="","",J12)</f>
        <v>2. 2. 2015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MĚSTO BĚLÁ POD BEZDĚZEM</v>
      </c>
      <c r="G51" s="40"/>
      <c r="H51" s="40"/>
      <c r="I51" s="117" t="s">
        <v>37</v>
      </c>
      <c r="J51" s="327" t="str">
        <f>E21</f>
        <v>ING.EVŽEN KOZÁK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100</v>
      </c>
      <c r="D54" s="130"/>
      <c r="E54" s="130"/>
      <c r="F54" s="130"/>
      <c r="G54" s="130"/>
      <c r="H54" s="130"/>
      <c r="I54" s="143"/>
      <c r="J54" s="144" t="s">
        <v>101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102</v>
      </c>
      <c r="D56" s="40"/>
      <c r="E56" s="40"/>
      <c r="F56" s="40"/>
      <c r="G56" s="40"/>
      <c r="H56" s="40"/>
      <c r="I56" s="116"/>
      <c r="J56" s="126">
        <f>J84</f>
        <v>0</v>
      </c>
      <c r="K56" s="43"/>
      <c r="AU56" s="22" t="s">
        <v>103</v>
      </c>
    </row>
    <row r="57" spans="2:47" s="7" customFormat="1" ht="24.95" customHeight="1">
      <c r="B57" s="147"/>
      <c r="C57" s="148"/>
      <c r="D57" s="149" t="s">
        <v>104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105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108</v>
      </c>
      <c r="E59" s="157"/>
      <c r="F59" s="157"/>
      <c r="G59" s="157"/>
      <c r="H59" s="157"/>
      <c r="I59" s="158"/>
      <c r="J59" s="159">
        <f>J113</f>
        <v>0</v>
      </c>
      <c r="K59" s="160"/>
    </row>
    <row r="60" spans="2:47" s="8" customFormat="1" ht="19.899999999999999" customHeight="1">
      <c r="B60" s="154"/>
      <c r="C60" s="155"/>
      <c r="D60" s="156" t="s">
        <v>110</v>
      </c>
      <c r="E60" s="157"/>
      <c r="F60" s="157"/>
      <c r="G60" s="157"/>
      <c r="H60" s="157"/>
      <c r="I60" s="158"/>
      <c r="J60" s="159">
        <f>J118</f>
        <v>0</v>
      </c>
      <c r="K60" s="160"/>
    </row>
    <row r="61" spans="2:47" s="8" customFormat="1" ht="19.899999999999999" customHeight="1">
      <c r="B61" s="154"/>
      <c r="C61" s="155"/>
      <c r="D61" s="156" t="s">
        <v>111</v>
      </c>
      <c r="E61" s="157"/>
      <c r="F61" s="157"/>
      <c r="G61" s="157"/>
      <c r="H61" s="157"/>
      <c r="I61" s="158"/>
      <c r="J61" s="159">
        <f>J146</f>
        <v>0</v>
      </c>
      <c r="K61" s="160"/>
    </row>
    <row r="62" spans="2:47" s="8" customFormat="1" ht="19.899999999999999" customHeight="1">
      <c r="B62" s="154"/>
      <c r="C62" s="155"/>
      <c r="D62" s="156" t="s">
        <v>323</v>
      </c>
      <c r="E62" s="157"/>
      <c r="F62" s="157"/>
      <c r="G62" s="157"/>
      <c r="H62" s="157"/>
      <c r="I62" s="158"/>
      <c r="J62" s="159">
        <f>J148</f>
        <v>0</v>
      </c>
      <c r="K62" s="160"/>
    </row>
    <row r="63" spans="2:47" s="7" customFormat="1" ht="24.95" customHeight="1">
      <c r="B63" s="147"/>
      <c r="C63" s="148"/>
      <c r="D63" s="149" t="s">
        <v>113</v>
      </c>
      <c r="E63" s="150"/>
      <c r="F63" s="150"/>
      <c r="G63" s="150"/>
      <c r="H63" s="150"/>
      <c r="I63" s="151"/>
      <c r="J63" s="152">
        <f>J150</f>
        <v>0</v>
      </c>
      <c r="K63" s="153"/>
    </row>
    <row r="64" spans="2:47" s="8" customFormat="1" ht="19.899999999999999" customHeight="1">
      <c r="B64" s="154"/>
      <c r="C64" s="155"/>
      <c r="D64" s="156" t="s">
        <v>324</v>
      </c>
      <c r="E64" s="157"/>
      <c r="F64" s="157"/>
      <c r="G64" s="157"/>
      <c r="H64" s="157"/>
      <c r="I64" s="158"/>
      <c r="J64" s="159">
        <f>J151</f>
        <v>0</v>
      </c>
      <c r="K64" s="160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6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7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0"/>
      <c r="J70" s="58"/>
      <c r="K70" s="58"/>
      <c r="L70" s="59"/>
    </row>
    <row r="71" spans="2:12" s="1" customFormat="1" ht="36.950000000000003" customHeight="1">
      <c r="B71" s="39"/>
      <c r="C71" s="60" t="s">
        <v>115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6.5" customHeight="1">
      <c r="B74" s="39"/>
      <c r="C74" s="61"/>
      <c r="D74" s="61"/>
      <c r="E74" s="363" t="str">
        <f>E7</f>
        <v>Bělá pod Bezdězem - úpravy kanalizace v ulici Fortenská</v>
      </c>
      <c r="F74" s="364"/>
      <c r="G74" s="364"/>
      <c r="H74" s="364"/>
      <c r="I74" s="161"/>
      <c r="J74" s="61"/>
      <c r="K74" s="61"/>
      <c r="L74" s="59"/>
    </row>
    <row r="75" spans="2:12" s="1" customFormat="1" ht="14.45" customHeight="1">
      <c r="B75" s="39"/>
      <c r="C75" s="63" t="s">
        <v>97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7.25" customHeight="1">
      <c r="B76" s="39"/>
      <c r="C76" s="61"/>
      <c r="D76" s="61"/>
      <c r="E76" s="338" t="str">
        <f>E9</f>
        <v>2013028-B - VĚTEV B</v>
      </c>
      <c r="F76" s="365"/>
      <c r="G76" s="365"/>
      <c r="H76" s="365"/>
      <c r="I76" s="161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8" customHeight="1">
      <c r="B78" s="39"/>
      <c r="C78" s="63" t="s">
        <v>25</v>
      </c>
      <c r="D78" s="61"/>
      <c r="E78" s="61"/>
      <c r="F78" s="162" t="str">
        <f>F12</f>
        <v>BĚLÁ POD BEZDĚZEM</v>
      </c>
      <c r="G78" s="61"/>
      <c r="H78" s="61"/>
      <c r="I78" s="163" t="s">
        <v>27</v>
      </c>
      <c r="J78" s="71" t="str">
        <f>IF(J12="","",J12)</f>
        <v>2. 2. 2015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>
      <c r="B80" s="39"/>
      <c r="C80" s="63" t="s">
        <v>31</v>
      </c>
      <c r="D80" s="61"/>
      <c r="E80" s="61"/>
      <c r="F80" s="162" t="str">
        <f>E15</f>
        <v>MĚSTO BĚLÁ POD BEZDĚZEM</v>
      </c>
      <c r="G80" s="61"/>
      <c r="H80" s="61"/>
      <c r="I80" s="163" t="s">
        <v>37</v>
      </c>
      <c r="J80" s="162" t="str">
        <f>E21</f>
        <v>ING.EVŽEN KOZÁK</v>
      </c>
      <c r="K80" s="61"/>
      <c r="L80" s="59"/>
    </row>
    <row r="81" spans="2:65" s="1" customFormat="1" ht="14.45" customHeight="1">
      <c r="B81" s="39"/>
      <c r="C81" s="63" t="s">
        <v>35</v>
      </c>
      <c r="D81" s="61"/>
      <c r="E81" s="61"/>
      <c r="F81" s="162" t="str">
        <f>IF(E18="","",E18)</f>
        <v/>
      </c>
      <c r="G81" s="61"/>
      <c r="H81" s="61"/>
      <c r="I81" s="161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9" customFormat="1" ht="29.25" customHeight="1">
      <c r="B83" s="164"/>
      <c r="C83" s="165" t="s">
        <v>116</v>
      </c>
      <c r="D83" s="166" t="s">
        <v>60</v>
      </c>
      <c r="E83" s="166" t="s">
        <v>56</v>
      </c>
      <c r="F83" s="166" t="s">
        <v>117</v>
      </c>
      <c r="G83" s="166" t="s">
        <v>118</v>
      </c>
      <c r="H83" s="166" t="s">
        <v>119</v>
      </c>
      <c r="I83" s="167" t="s">
        <v>120</v>
      </c>
      <c r="J83" s="166" t="s">
        <v>101</v>
      </c>
      <c r="K83" s="168" t="s">
        <v>121</v>
      </c>
      <c r="L83" s="169"/>
      <c r="M83" s="79" t="s">
        <v>122</v>
      </c>
      <c r="N83" s="80" t="s">
        <v>45</v>
      </c>
      <c r="O83" s="80" t="s">
        <v>123</v>
      </c>
      <c r="P83" s="80" t="s">
        <v>124</v>
      </c>
      <c r="Q83" s="80" t="s">
        <v>125</v>
      </c>
      <c r="R83" s="80" t="s">
        <v>126</v>
      </c>
      <c r="S83" s="80" t="s">
        <v>127</v>
      </c>
      <c r="T83" s="81" t="s">
        <v>128</v>
      </c>
    </row>
    <row r="84" spans="2:65" s="1" customFormat="1" ht="29.25" customHeight="1">
      <c r="B84" s="39"/>
      <c r="C84" s="85" t="s">
        <v>102</v>
      </c>
      <c r="D84" s="61"/>
      <c r="E84" s="61"/>
      <c r="F84" s="61"/>
      <c r="G84" s="61"/>
      <c r="H84" s="61"/>
      <c r="I84" s="161"/>
      <c r="J84" s="170">
        <f>BK84</f>
        <v>0</v>
      </c>
      <c r="K84" s="61"/>
      <c r="L84" s="59"/>
      <c r="M84" s="82"/>
      <c r="N84" s="83"/>
      <c r="O84" s="83"/>
      <c r="P84" s="171">
        <f>P85+P150</f>
        <v>0</v>
      </c>
      <c r="Q84" s="83"/>
      <c r="R84" s="171">
        <f>R85+R150</f>
        <v>26.711576300000004</v>
      </c>
      <c r="S84" s="83"/>
      <c r="T84" s="172">
        <f>T85+T150</f>
        <v>0.6</v>
      </c>
      <c r="AT84" s="22" t="s">
        <v>74</v>
      </c>
      <c r="AU84" s="22" t="s">
        <v>103</v>
      </c>
      <c r="BK84" s="173">
        <f>BK85+BK150</f>
        <v>0</v>
      </c>
    </row>
    <row r="85" spans="2:65" s="10" customFormat="1" ht="37.35" customHeight="1">
      <c r="B85" s="174"/>
      <c r="C85" s="175"/>
      <c r="D85" s="176" t="s">
        <v>74</v>
      </c>
      <c r="E85" s="177" t="s">
        <v>129</v>
      </c>
      <c r="F85" s="177" t="s">
        <v>130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P86+P113+P118+P146+P148</f>
        <v>0</v>
      </c>
      <c r="Q85" s="182"/>
      <c r="R85" s="183">
        <f>R86+R113+R118+R146+R148</f>
        <v>24.114327800000005</v>
      </c>
      <c r="S85" s="182"/>
      <c r="T85" s="184">
        <f>T86+T113+T118+T146+T148</f>
        <v>0.6</v>
      </c>
      <c r="AR85" s="185" t="s">
        <v>24</v>
      </c>
      <c r="AT85" s="186" t="s">
        <v>74</v>
      </c>
      <c r="AU85" s="186" t="s">
        <v>75</v>
      </c>
      <c r="AY85" s="185" t="s">
        <v>131</v>
      </c>
      <c r="BK85" s="187">
        <f>BK86+BK113+BK118+BK146+BK148</f>
        <v>0</v>
      </c>
    </row>
    <row r="86" spans="2:65" s="10" customFormat="1" ht="19.899999999999999" customHeight="1">
      <c r="B86" s="174"/>
      <c r="C86" s="175"/>
      <c r="D86" s="176" t="s">
        <v>74</v>
      </c>
      <c r="E86" s="188" t="s">
        <v>24</v>
      </c>
      <c r="F86" s="188" t="s">
        <v>132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SUM(P87:P112)</f>
        <v>0</v>
      </c>
      <c r="Q86" s="182"/>
      <c r="R86" s="183">
        <f>SUM(R87:R112)</f>
        <v>1.837936</v>
      </c>
      <c r="S86" s="182"/>
      <c r="T86" s="184">
        <f>SUM(T87:T112)</f>
        <v>0</v>
      </c>
      <c r="AR86" s="185" t="s">
        <v>24</v>
      </c>
      <c r="AT86" s="186" t="s">
        <v>74</v>
      </c>
      <c r="AU86" s="186" t="s">
        <v>24</v>
      </c>
      <c r="AY86" s="185" t="s">
        <v>131</v>
      </c>
      <c r="BK86" s="187">
        <f>SUM(BK87:BK112)</f>
        <v>0</v>
      </c>
    </row>
    <row r="87" spans="2:65" s="1" customFormat="1" ht="25.5" customHeight="1">
      <c r="B87" s="39"/>
      <c r="C87" s="190" t="s">
        <v>24</v>
      </c>
      <c r="D87" s="190" t="s">
        <v>133</v>
      </c>
      <c r="E87" s="191" t="s">
        <v>154</v>
      </c>
      <c r="F87" s="192" t="s">
        <v>155</v>
      </c>
      <c r="G87" s="193" t="s">
        <v>149</v>
      </c>
      <c r="H87" s="194">
        <v>18.399999999999999</v>
      </c>
      <c r="I87" s="195"/>
      <c r="J87" s="196">
        <f>ROUND(I87*H87,2)</f>
        <v>0</v>
      </c>
      <c r="K87" s="192" t="s">
        <v>137</v>
      </c>
      <c r="L87" s="59"/>
      <c r="M87" s="197" t="s">
        <v>22</v>
      </c>
      <c r="N87" s="198" t="s">
        <v>46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138</v>
      </c>
      <c r="AT87" s="22" t="s">
        <v>133</v>
      </c>
      <c r="AU87" s="22" t="s">
        <v>84</v>
      </c>
      <c r="AY87" s="22" t="s">
        <v>131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24</v>
      </c>
      <c r="BK87" s="201">
        <f>ROUND(I87*H87,2)</f>
        <v>0</v>
      </c>
      <c r="BL87" s="22" t="s">
        <v>138</v>
      </c>
      <c r="BM87" s="22" t="s">
        <v>325</v>
      </c>
    </row>
    <row r="88" spans="2:65" s="11" customFormat="1" ht="13.5">
      <c r="B88" s="202"/>
      <c r="C88" s="203"/>
      <c r="D88" s="204" t="s">
        <v>151</v>
      </c>
      <c r="E88" s="205" t="s">
        <v>22</v>
      </c>
      <c r="F88" s="206" t="s">
        <v>326</v>
      </c>
      <c r="G88" s="203"/>
      <c r="H88" s="207">
        <v>11.7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151</v>
      </c>
      <c r="AU88" s="213" t="s">
        <v>84</v>
      </c>
      <c r="AV88" s="11" t="s">
        <v>84</v>
      </c>
      <c r="AW88" s="11" t="s">
        <v>39</v>
      </c>
      <c r="AX88" s="11" t="s">
        <v>75</v>
      </c>
      <c r="AY88" s="213" t="s">
        <v>131</v>
      </c>
    </row>
    <row r="89" spans="2:65" s="11" customFormat="1" ht="13.5">
      <c r="B89" s="202"/>
      <c r="C89" s="203"/>
      <c r="D89" s="204" t="s">
        <v>151</v>
      </c>
      <c r="E89" s="205" t="s">
        <v>22</v>
      </c>
      <c r="F89" s="206" t="s">
        <v>327</v>
      </c>
      <c r="G89" s="203"/>
      <c r="H89" s="207">
        <v>5.2</v>
      </c>
      <c r="I89" s="208"/>
      <c r="J89" s="203"/>
      <c r="K89" s="203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151</v>
      </c>
      <c r="AU89" s="213" t="s">
        <v>84</v>
      </c>
      <c r="AV89" s="11" t="s">
        <v>84</v>
      </c>
      <c r="AW89" s="11" t="s">
        <v>39</v>
      </c>
      <c r="AX89" s="11" t="s">
        <v>75</v>
      </c>
      <c r="AY89" s="213" t="s">
        <v>131</v>
      </c>
    </row>
    <row r="90" spans="2:65" s="11" customFormat="1" ht="13.5">
      <c r="B90" s="202"/>
      <c r="C90" s="203"/>
      <c r="D90" s="204" t="s">
        <v>151</v>
      </c>
      <c r="E90" s="205" t="s">
        <v>22</v>
      </c>
      <c r="F90" s="206" t="s">
        <v>328</v>
      </c>
      <c r="G90" s="203"/>
      <c r="H90" s="207">
        <v>1.5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151</v>
      </c>
      <c r="AU90" s="213" t="s">
        <v>84</v>
      </c>
      <c r="AV90" s="11" t="s">
        <v>84</v>
      </c>
      <c r="AW90" s="11" t="s">
        <v>39</v>
      </c>
      <c r="AX90" s="11" t="s">
        <v>75</v>
      </c>
      <c r="AY90" s="213" t="s">
        <v>131</v>
      </c>
    </row>
    <row r="91" spans="2:65" s="12" customFormat="1" ht="13.5">
      <c r="B91" s="214"/>
      <c r="C91" s="215"/>
      <c r="D91" s="204" t="s">
        <v>151</v>
      </c>
      <c r="E91" s="216" t="s">
        <v>22</v>
      </c>
      <c r="F91" s="217" t="s">
        <v>195</v>
      </c>
      <c r="G91" s="215"/>
      <c r="H91" s="218">
        <v>18.399999999999999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151</v>
      </c>
      <c r="AU91" s="224" t="s">
        <v>84</v>
      </c>
      <c r="AV91" s="12" t="s">
        <v>138</v>
      </c>
      <c r="AW91" s="12" t="s">
        <v>39</v>
      </c>
      <c r="AX91" s="12" t="s">
        <v>24</v>
      </c>
      <c r="AY91" s="224" t="s">
        <v>131</v>
      </c>
    </row>
    <row r="92" spans="2:65" s="1" customFormat="1" ht="16.5" customHeight="1">
      <c r="B92" s="39"/>
      <c r="C92" s="190" t="s">
        <v>84</v>
      </c>
      <c r="D92" s="190" t="s">
        <v>133</v>
      </c>
      <c r="E92" s="191" t="s">
        <v>329</v>
      </c>
      <c r="F92" s="192" t="s">
        <v>330</v>
      </c>
      <c r="G92" s="193" t="s">
        <v>149</v>
      </c>
      <c r="H92" s="194">
        <v>141.5</v>
      </c>
      <c r="I92" s="195"/>
      <c r="J92" s="196">
        <f>ROUND(I92*H92,2)</f>
        <v>0</v>
      </c>
      <c r="K92" s="192" t="s">
        <v>137</v>
      </c>
      <c r="L92" s="59"/>
      <c r="M92" s="197" t="s">
        <v>22</v>
      </c>
      <c r="N92" s="198" t="s">
        <v>46</v>
      </c>
      <c r="O92" s="40"/>
      <c r="P92" s="199">
        <f>O92*H92</f>
        <v>0</v>
      </c>
      <c r="Q92" s="199">
        <v>1.0460000000000001E-2</v>
      </c>
      <c r="R92" s="199">
        <f>Q92*H92</f>
        <v>1.4800900000000001</v>
      </c>
      <c r="S92" s="199">
        <v>0</v>
      </c>
      <c r="T92" s="200">
        <f>S92*H92</f>
        <v>0</v>
      </c>
      <c r="AR92" s="22" t="s">
        <v>138</v>
      </c>
      <c r="AT92" s="22" t="s">
        <v>133</v>
      </c>
      <c r="AU92" s="22" t="s">
        <v>84</v>
      </c>
      <c r="AY92" s="22" t="s">
        <v>131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24</v>
      </c>
      <c r="BK92" s="201">
        <f>ROUND(I92*H92,2)</f>
        <v>0</v>
      </c>
      <c r="BL92" s="22" t="s">
        <v>138</v>
      </c>
      <c r="BM92" s="22" t="s">
        <v>331</v>
      </c>
    </row>
    <row r="93" spans="2:65" s="11" customFormat="1" ht="13.5">
      <c r="B93" s="202"/>
      <c r="C93" s="203"/>
      <c r="D93" s="204" t="s">
        <v>151</v>
      </c>
      <c r="E93" s="205" t="s">
        <v>22</v>
      </c>
      <c r="F93" s="206" t="s">
        <v>332</v>
      </c>
      <c r="G93" s="203"/>
      <c r="H93" s="207">
        <v>141.5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151</v>
      </c>
      <c r="AU93" s="213" t="s">
        <v>84</v>
      </c>
      <c r="AV93" s="11" t="s">
        <v>84</v>
      </c>
      <c r="AW93" s="11" t="s">
        <v>39</v>
      </c>
      <c r="AX93" s="11" t="s">
        <v>24</v>
      </c>
      <c r="AY93" s="213" t="s">
        <v>131</v>
      </c>
    </row>
    <row r="94" spans="2:65" s="1" customFormat="1" ht="16.5" customHeight="1">
      <c r="B94" s="39"/>
      <c r="C94" s="190" t="s">
        <v>143</v>
      </c>
      <c r="D94" s="190" t="s">
        <v>133</v>
      </c>
      <c r="E94" s="191" t="s">
        <v>164</v>
      </c>
      <c r="F94" s="192" t="s">
        <v>165</v>
      </c>
      <c r="G94" s="193" t="s">
        <v>166</v>
      </c>
      <c r="H94" s="194">
        <v>16.8</v>
      </c>
      <c r="I94" s="195"/>
      <c r="J94" s="196">
        <f t="shared" ref="J94:J101" si="0">ROUND(I94*H94,2)</f>
        <v>0</v>
      </c>
      <c r="K94" s="192" t="s">
        <v>137</v>
      </c>
      <c r="L94" s="59"/>
      <c r="M94" s="197" t="s">
        <v>22</v>
      </c>
      <c r="N94" s="198" t="s">
        <v>46</v>
      </c>
      <c r="O94" s="40"/>
      <c r="P94" s="199">
        <f t="shared" ref="P94:P101" si="1">O94*H94</f>
        <v>0</v>
      </c>
      <c r="Q94" s="199">
        <v>1.99E-3</v>
      </c>
      <c r="R94" s="199">
        <f t="shared" ref="R94:R101" si="2">Q94*H94</f>
        <v>3.3432000000000003E-2</v>
      </c>
      <c r="S94" s="199">
        <v>0</v>
      </c>
      <c r="T94" s="200">
        <f t="shared" ref="T94:T101" si="3">S94*H94</f>
        <v>0</v>
      </c>
      <c r="AR94" s="22" t="s">
        <v>138</v>
      </c>
      <c r="AT94" s="22" t="s">
        <v>133</v>
      </c>
      <c r="AU94" s="22" t="s">
        <v>84</v>
      </c>
      <c r="AY94" s="22" t="s">
        <v>131</v>
      </c>
      <c r="BE94" s="201">
        <f t="shared" ref="BE94:BE101" si="4">IF(N94="základní",J94,0)</f>
        <v>0</v>
      </c>
      <c r="BF94" s="201">
        <f t="shared" ref="BF94:BF101" si="5">IF(N94="snížená",J94,0)</f>
        <v>0</v>
      </c>
      <c r="BG94" s="201">
        <f t="shared" ref="BG94:BG101" si="6">IF(N94="zákl. přenesená",J94,0)</f>
        <v>0</v>
      </c>
      <c r="BH94" s="201">
        <f t="shared" ref="BH94:BH101" si="7">IF(N94="sníž. přenesená",J94,0)</f>
        <v>0</v>
      </c>
      <c r="BI94" s="201">
        <f t="shared" ref="BI94:BI101" si="8">IF(N94="nulová",J94,0)</f>
        <v>0</v>
      </c>
      <c r="BJ94" s="22" t="s">
        <v>24</v>
      </c>
      <c r="BK94" s="201">
        <f t="shared" ref="BK94:BK101" si="9">ROUND(I94*H94,2)</f>
        <v>0</v>
      </c>
      <c r="BL94" s="22" t="s">
        <v>138</v>
      </c>
      <c r="BM94" s="22" t="s">
        <v>333</v>
      </c>
    </row>
    <row r="95" spans="2:65" s="1" customFormat="1" ht="16.5" customHeight="1">
      <c r="B95" s="39"/>
      <c r="C95" s="190" t="s">
        <v>138</v>
      </c>
      <c r="D95" s="190" t="s">
        <v>133</v>
      </c>
      <c r="E95" s="191" t="s">
        <v>169</v>
      </c>
      <c r="F95" s="192" t="s">
        <v>170</v>
      </c>
      <c r="G95" s="193" t="s">
        <v>166</v>
      </c>
      <c r="H95" s="194">
        <v>161.4</v>
      </c>
      <c r="I95" s="195"/>
      <c r="J95" s="196">
        <f t="shared" si="0"/>
        <v>0</v>
      </c>
      <c r="K95" s="192" t="s">
        <v>171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2.0100000000000001E-3</v>
      </c>
      <c r="R95" s="199">
        <f t="shared" si="2"/>
        <v>0.32441400000000004</v>
      </c>
      <c r="S95" s="199">
        <v>0</v>
      </c>
      <c r="T95" s="200">
        <f t="shared" si="3"/>
        <v>0</v>
      </c>
      <c r="AR95" s="22" t="s">
        <v>138</v>
      </c>
      <c r="AT95" s="22" t="s">
        <v>133</v>
      </c>
      <c r="AU95" s="22" t="s">
        <v>84</v>
      </c>
      <c r="AY95" s="22" t="s">
        <v>131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138</v>
      </c>
      <c r="BM95" s="22" t="s">
        <v>334</v>
      </c>
    </row>
    <row r="96" spans="2:65" s="1" customFormat="1" ht="16.5" customHeight="1">
      <c r="B96" s="39"/>
      <c r="C96" s="190" t="s">
        <v>153</v>
      </c>
      <c r="D96" s="190" t="s">
        <v>133</v>
      </c>
      <c r="E96" s="191" t="s">
        <v>174</v>
      </c>
      <c r="F96" s="192" t="s">
        <v>175</v>
      </c>
      <c r="G96" s="193" t="s">
        <v>166</v>
      </c>
      <c r="H96" s="194">
        <v>16.8</v>
      </c>
      <c r="I96" s="195"/>
      <c r="J96" s="196">
        <f t="shared" si="0"/>
        <v>0</v>
      </c>
      <c r="K96" s="192" t="s">
        <v>137</v>
      </c>
      <c r="L96" s="59"/>
      <c r="M96" s="197" t="s">
        <v>22</v>
      </c>
      <c r="N96" s="198" t="s">
        <v>46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138</v>
      </c>
      <c r="AT96" s="22" t="s">
        <v>133</v>
      </c>
      <c r="AU96" s="22" t="s">
        <v>84</v>
      </c>
      <c r="AY96" s="22" t="s">
        <v>131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24</v>
      </c>
      <c r="BK96" s="201">
        <f t="shared" si="9"/>
        <v>0</v>
      </c>
      <c r="BL96" s="22" t="s">
        <v>138</v>
      </c>
      <c r="BM96" s="22" t="s">
        <v>335</v>
      </c>
    </row>
    <row r="97" spans="2:65" s="1" customFormat="1" ht="16.5" customHeight="1">
      <c r="B97" s="39"/>
      <c r="C97" s="190" t="s">
        <v>158</v>
      </c>
      <c r="D97" s="190" t="s">
        <v>133</v>
      </c>
      <c r="E97" s="191" t="s">
        <v>177</v>
      </c>
      <c r="F97" s="192" t="s">
        <v>178</v>
      </c>
      <c r="G97" s="193" t="s">
        <v>166</v>
      </c>
      <c r="H97" s="194">
        <v>161.4</v>
      </c>
      <c r="I97" s="195"/>
      <c r="J97" s="196">
        <f t="shared" si="0"/>
        <v>0</v>
      </c>
      <c r="K97" s="192" t="s">
        <v>171</v>
      </c>
      <c r="L97" s="59"/>
      <c r="M97" s="197" t="s">
        <v>22</v>
      </c>
      <c r="N97" s="198" t="s">
        <v>46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138</v>
      </c>
      <c r="AT97" s="22" t="s">
        <v>133</v>
      </c>
      <c r="AU97" s="22" t="s">
        <v>84</v>
      </c>
      <c r="AY97" s="22" t="s">
        <v>131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24</v>
      </c>
      <c r="BK97" s="201">
        <f t="shared" si="9"/>
        <v>0</v>
      </c>
      <c r="BL97" s="22" t="s">
        <v>138</v>
      </c>
      <c r="BM97" s="22" t="s">
        <v>336</v>
      </c>
    </row>
    <row r="98" spans="2:65" s="1" customFormat="1" ht="16.5" customHeight="1">
      <c r="B98" s="39"/>
      <c r="C98" s="190" t="s">
        <v>163</v>
      </c>
      <c r="D98" s="190" t="s">
        <v>133</v>
      </c>
      <c r="E98" s="191" t="s">
        <v>337</v>
      </c>
      <c r="F98" s="192" t="s">
        <v>338</v>
      </c>
      <c r="G98" s="193" t="s">
        <v>149</v>
      </c>
      <c r="H98" s="194">
        <v>31.7</v>
      </c>
      <c r="I98" s="195"/>
      <c r="J98" s="196">
        <f t="shared" si="0"/>
        <v>0</v>
      </c>
      <c r="K98" s="192" t="s">
        <v>137</v>
      </c>
      <c r="L98" s="59"/>
      <c r="M98" s="197" t="s">
        <v>22</v>
      </c>
      <c r="N98" s="198" t="s">
        <v>46</v>
      </c>
      <c r="O98" s="40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AR98" s="22" t="s">
        <v>138</v>
      </c>
      <c r="AT98" s="22" t="s">
        <v>133</v>
      </c>
      <c r="AU98" s="22" t="s">
        <v>84</v>
      </c>
      <c r="AY98" s="22" t="s">
        <v>131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24</v>
      </c>
      <c r="BK98" s="201">
        <f t="shared" si="9"/>
        <v>0</v>
      </c>
      <c r="BL98" s="22" t="s">
        <v>138</v>
      </c>
      <c r="BM98" s="22" t="s">
        <v>339</v>
      </c>
    </row>
    <row r="99" spans="2:65" s="1" customFormat="1" ht="16.5" customHeight="1">
      <c r="B99" s="39"/>
      <c r="C99" s="190" t="s">
        <v>168</v>
      </c>
      <c r="D99" s="190" t="s">
        <v>133</v>
      </c>
      <c r="E99" s="191" t="s">
        <v>340</v>
      </c>
      <c r="F99" s="192" t="s">
        <v>341</v>
      </c>
      <c r="G99" s="193" t="s">
        <v>149</v>
      </c>
      <c r="H99" s="194">
        <v>107.1</v>
      </c>
      <c r="I99" s="195"/>
      <c r="J99" s="196">
        <f t="shared" si="0"/>
        <v>0</v>
      </c>
      <c r="K99" s="192" t="s">
        <v>137</v>
      </c>
      <c r="L99" s="59"/>
      <c r="M99" s="197" t="s">
        <v>22</v>
      </c>
      <c r="N99" s="198" t="s">
        <v>46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138</v>
      </c>
      <c r="AT99" s="22" t="s">
        <v>133</v>
      </c>
      <c r="AU99" s="22" t="s">
        <v>84</v>
      </c>
      <c r="AY99" s="22" t="s">
        <v>131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24</v>
      </c>
      <c r="BK99" s="201">
        <f t="shared" si="9"/>
        <v>0</v>
      </c>
      <c r="BL99" s="22" t="s">
        <v>138</v>
      </c>
      <c r="BM99" s="22" t="s">
        <v>342</v>
      </c>
    </row>
    <row r="100" spans="2:65" s="1" customFormat="1" ht="16.5" customHeight="1">
      <c r="B100" s="39"/>
      <c r="C100" s="190" t="s">
        <v>173</v>
      </c>
      <c r="D100" s="190" t="s">
        <v>133</v>
      </c>
      <c r="E100" s="191" t="s">
        <v>343</v>
      </c>
      <c r="F100" s="192" t="s">
        <v>344</v>
      </c>
      <c r="G100" s="193" t="s">
        <v>149</v>
      </c>
      <c r="H100" s="194">
        <v>2.7</v>
      </c>
      <c r="I100" s="195"/>
      <c r="J100" s="196">
        <f t="shared" si="0"/>
        <v>0</v>
      </c>
      <c r="K100" s="192" t="s">
        <v>137</v>
      </c>
      <c r="L100" s="59"/>
      <c r="M100" s="197" t="s">
        <v>22</v>
      </c>
      <c r="N100" s="198" t="s">
        <v>46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138</v>
      </c>
      <c r="AT100" s="22" t="s">
        <v>133</v>
      </c>
      <c r="AU100" s="22" t="s">
        <v>84</v>
      </c>
      <c r="AY100" s="22" t="s">
        <v>131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24</v>
      </c>
      <c r="BK100" s="201">
        <f t="shared" si="9"/>
        <v>0</v>
      </c>
      <c r="BL100" s="22" t="s">
        <v>138</v>
      </c>
      <c r="BM100" s="22" t="s">
        <v>345</v>
      </c>
    </row>
    <row r="101" spans="2:65" s="1" customFormat="1" ht="16.5" customHeight="1">
      <c r="B101" s="39"/>
      <c r="C101" s="190" t="s">
        <v>29</v>
      </c>
      <c r="D101" s="190" t="s">
        <v>133</v>
      </c>
      <c r="E101" s="191" t="s">
        <v>346</v>
      </c>
      <c r="F101" s="192" t="s">
        <v>347</v>
      </c>
      <c r="G101" s="193" t="s">
        <v>149</v>
      </c>
      <c r="H101" s="194">
        <v>141.5</v>
      </c>
      <c r="I101" s="195"/>
      <c r="J101" s="196">
        <f t="shared" si="0"/>
        <v>0</v>
      </c>
      <c r="K101" s="192" t="s">
        <v>137</v>
      </c>
      <c r="L101" s="59"/>
      <c r="M101" s="197" t="s">
        <v>22</v>
      </c>
      <c r="N101" s="198" t="s">
        <v>46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138</v>
      </c>
      <c r="AT101" s="22" t="s">
        <v>133</v>
      </c>
      <c r="AU101" s="22" t="s">
        <v>84</v>
      </c>
      <c r="AY101" s="22" t="s">
        <v>131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24</v>
      </c>
      <c r="BK101" s="201">
        <f t="shared" si="9"/>
        <v>0</v>
      </c>
      <c r="BL101" s="22" t="s">
        <v>138</v>
      </c>
      <c r="BM101" s="22" t="s">
        <v>348</v>
      </c>
    </row>
    <row r="102" spans="2:65" s="11" customFormat="1" ht="13.5">
      <c r="B102" s="202"/>
      <c r="C102" s="203"/>
      <c r="D102" s="204" t="s">
        <v>151</v>
      </c>
      <c r="E102" s="205" t="s">
        <v>22</v>
      </c>
      <c r="F102" s="206" t="s">
        <v>332</v>
      </c>
      <c r="G102" s="203"/>
      <c r="H102" s="207">
        <v>141.5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151</v>
      </c>
      <c r="AU102" s="213" t="s">
        <v>84</v>
      </c>
      <c r="AV102" s="11" t="s">
        <v>84</v>
      </c>
      <c r="AW102" s="11" t="s">
        <v>39</v>
      </c>
      <c r="AX102" s="11" t="s">
        <v>24</v>
      </c>
      <c r="AY102" s="213" t="s">
        <v>131</v>
      </c>
    </row>
    <row r="103" spans="2:65" s="1" customFormat="1" ht="25.5" customHeight="1">
      <c r="B103" s="39"/>
      <c r="C103" s="190" t="s">
        <v>180</v>
      </c>
      <c r="D103" s="190" t="s">
        <v>133</v>
      </c>
      <c r="E103" s="191" t="s">
        <v>349</v>
      </c>
      <c r="F103" s="192" t="s">
        <v>350</v>
      </c>
      <c r="G103" s="193" t="s">
        <v>149</v>
      </c>
      <c r="H103" s="194">
        <v>1007</v>
      </c>
      <c r="I103" s="195"/>
      <c r="J103" s="196">
        <f>ROUND(I103*H103,2)</f>
        <v>0</v>
      </c>
      <c r="K103" s="192" t="s">
        <v>137</v>
      </c>
      <c r="L103" s="59"/>
      <c r="M103" s="197" t="s">
        <v>22</v>
      </c>
      <c r="N103" s="198" t="s">
        <v>46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138</v>
      </c>
      <c r="AT103" s="22" t="s">
        <v>133</v>
      </c>
      <c r="AU103" s="22" t="s">
        <v>84</v>
      </c>
      <c r="AY103" s="22" t="s">
        <v>131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24</v>
      </c>
      <c r="BK103" s="201">
        <f>ROUND(I103*H103,2)</f>
        <v>0</v>
      </c>
      <c r="BL103" s="22" t="s">
        <v>138</v>
      </c>
      <c r="BM103" s="22" t="s">
        <v>351</v>
      </c>
    </row>
    <row r="104" spans="2:65" s="11" customFormat="1" ht="13.5">
      <c r="B104" s="202"/>
      <c r="C104" s="203"/>
      <c r="D104" s="204" t="s">
        <v>151</v>
      </c>
      <c r="E104" s="205" t="s">
        <v>22</v>
      </c>
      <c r="F104" s="206" t="s">
        <v>352</v>
      </c>
      <c r="G104" s="203"/>
      <c r="H104" s="207">
        <v>1007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151</v>
      </c>
      <c r="AU104" s="213" t="s">
        <v>84</v>
      </c>
      <c r="AV104" s="11" t="s">
        <v>84</v>
      </c>
      <c r="AW104" s="11" t="s">
        <v>39</v>
      </c>
      <c r="AX104" s="11" t="s">
        <v>24</v>
      </c>
      <c r="AY104" s="213" t="s">
        <v>131</v>
      </c>
    </row>
    <row r="105" spans="2:65" s="1" customFormat="1" ht="16.5" customHeight="1">
      <c r="B105" s="39"/>
      <c r="C105" s="190" t="s">
        <v>184</v>
      </c>
      <c r="D105" s="190" t="s">
        <v>133</v>
      </c>
      <c r="E105" s="191" t="s">
        <v>197</v>
      </c>
      <c r="F105" s="192" t="s">
        <v>198</v>
      </c>
      <c r="G105" s="193" t="s">
        <v>149</v>
      </c>
      <c r="H105" s="194">
        <v>141.5</v>
      </c>
      <c r="I105" s="195"/>
      <c r="J105" s="196">
        <f>ROUND(I105*H105,2)</f>
        <v>0</v>
      </c>
      <c r="K105" s="192" t="s">
        <v>137</v>
      </c>
      <c r="L105" s="59"/>
      <c r="M105" s="197" t="s">
        <v>22</v>
      </c>
      <c r="N105" s="198" t="s">
        <v>46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138</v>
      </c>
      <c r="AT105" s="22" t="s">
        <v>133</v>
      </c>
      <c r="AU105" s="22" t="s">
        <v>84</v>
      </c>
      <c r="AY105" s="22" t="s">
        <v>131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24</v>
      </c>
      <c r="BK105" s="201">
        <f>ROUND(I105*H105,2)</f>
        <v>0</v>
      </c>
      <c r="BL105" s="22" t="s">
        <v>138</v>
      </c>
      <c r="BM105" s="22" t="s">
        <v>353</v>
      </c>
    </row>
    <row r="106" spans="2:65" s="11" customFormat="1" ht="13.5">
      <c r="B106" s="202"/>
      <c r="C106" s="203"/>
      <c r="D106" s="204" t="s">
        <v>151</v>
      </c>
      <c r="E106" s="205" t="s">
        <v>22</v>
      </c>
      <c r="F106" s="206" t="s">
        <v>332</v>
      </c>
      <c r="G106" s="203"/>
      <c r="H106" s="207">
        <v>141.5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151</v>
      </c>
      <c r="AU106" s="213" t="s">
        <v>84</v>
      </c>
      <c r="AV106" s="11" t="s">
        <v>84</v>
      </c>
      <c r="AW106" s="11" t="s">
        <v>39</v>
      </c>
      <c r="AX106" s="11" t="s">
        <v>24</v>
      </c>
      <c r="AY106" s="213" t="s">
        <v>131</v>
      </c>
    </row>
    <row r="107" spans="2:65" s="1" customFormat="1" ht="16.5" customHeight="1">
      <c r="B107" s="39"/>
      <c r="C107" s="190" t="s">
        <v>188</v>
      </c>
      <c r="D107" s="190" t="s">
        <v>133</v>
      </c>
      <c r="E107" s="191" t="s">
        <v>200</v>
      </c>
      <c r="F107" s="192" t="s">
        <v>201</v>
      </c>
      <c r="G107" s="193" t="s">
        <v>149</v>
      </c>
      <c r="H107" s="194">
        <v>141.5</v>
      </c>
      <c r="I107" s="195"/>
      <c r="J107" s="196">
        <f>ROUND(I107*H107,2)</f>
        <v>0</v>
      </c>
      <c r="K107" s="192" t="s">
        <v>22</v>
      </c>
      <c r="L107" s="59"/>
      <c r="M107" s="197" t="s">
        <v>22</v>
      </c>
      <c r="N107" s="198" t="s">
        <v>46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138</v>
      </c>
      <c r="AT107" s="22" t="s">
        <v>133</v>
      </c>
      <c r="AU107" s="22" t="s">
        <v>84</v>
      </c>
      <c r="AY107" s="22" t="s">
        <v>131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24</v>
      </c>
      <c r="BK107" s="201">
        <f>ROUND(I107*H107,2)</f>
        <v>0</v>
      </c>
      <c r="BL107" s="22" t="s">
        <v>138</v>
      </c>
      <c r="BM107" s="22" t="s">
        <v>354</v>
      </c>
    </row>
    <row r="108" spans="2:65" s="11" customFormat="1" ht="13.5">
      <c r="B108" s="202"/>
      <c r="C108" s="203"/>
      <c r="D108" s="204" t="s">
        <v>151</v>
      </c>
      <c r="E108" s="205" t="s">
        <v>22</v>
      </c>
      <c r="F108" s="206" t="s">
        <v>332</v>
      </c>
      <c r="G108" s="203"/>
      <c r="H108" s="207">
        <v>141.5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151</v>
      </c>
      <c r="AU108" s="213" t="s">
        <v>84</v>
      </c>
      <c r="AV108" s="11" t="s">
        <v>84</v>
      </c>
      <c r="AW108" s="11" t="s">
        <v>39</v>
      </c>
      <c r="AX108" s="11" t="s">
        <v>24</v>
      </c>
      <c r="AY108" s="213" t="s">
        <v>131</v>
      </c>
    </row>
    <row r="109" spans="2:65" s="1" customFormat="1" ht="25.5" customHeight="1">
      <c r="B109" s="39"/>
      <c r="C109" s="190" t="s">
        <v>196</v>
      </c>
      <c r="D109" s="190" t="s">
        <v>133</v>
      </c>
      <c r="E109" s="191" t="s">
        <v>204</v>
      </c>
      <c r="F109" s="192" t="s">
        <v>205</v>
      </c>
      <c r="G109" s="193" t="s">
        <v>149</v>
      </c>
      <c r="H109" s="194">
        <v>141.5</v>
      </c>
      <c r="I109" s="195"/>
      <c r="J109" s="196">
        <f>ROUND(I109*H109,2)</f>
        <v>0</v>
      </c>
      <c r="K109" s="192" t="s">
        <v>22</v>
      </c>
      <c r="L109" s="59"/>
      <c r="M109" s="197" t="s">
        <v>22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138</v>
      </c>
      <c r="AT109" s="22" t="s">
        <v>133</v>
      </c>
      <c r="AU109" s="22" t="s">
        <v>84</v>
      </c>
      <c r="AY109" s="22" t="s">
        <v>131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138</v>
      </c>
      <c r="BM109" s="22" t="s">
        <v>355</v>
      </c>
    </row>
    <row r="110" spans="2:65" s="11" customFormat="1" ht="13.5">
      <c r="B110" s="202"/>
      <c r="C110" s="203"/>
      <c r="D110" s="204" t="s">
        <v>151</v>
      </c>
      <c r="E110" s="205" t="s">
        <v>22</v>
      </c>
      <c r="F110" s="206" t="s">
        <v>332</v>
      </c>
      <c r="G110" s="203"/>
      <c r="H110" s="207">
        <v>141.5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151</v>
      </c>
      <c r="AU110" s="213" t="s">
        <v>84</v>
      </c>
      <c r="AV110" s="11" t="s">
        <v>84</v>
      </c>
      <c r="AW110" s="11" t="s">
        <v>39</v>
      </c>
      <c r="AX110" s="11" t="s">
        <v>24</v>
      </c>
      <c r="AY110" s="213" t="s">
        <v>131</v>
      </c>
    </row>
    <row r="111" spans="2:65" s="1" customFormat="1" ht="16.5" customHeight="1">
      <c r="B111" s="39"/>
      <c r="C111" s="190" t="s">
        <v>10</v>
      </c>
      <c r="D111" s="190" t="s">
        <v>133</v>
      </c>
      <c r="E111" s="191" t="s">
        <v>356</v>
      </c>
      <c r="F111" s="192" t="s">
        <v>357</v>
      </c>
      <c r="G111" s="193" t="s">
        <v>166</v>
      </c>
      <c r="H111" s="194">
        <v>402.8</v>
      </c>
      <c r="I111" s="195"/>
      <c r="J111" s="196">
        <f>ROUND(I111*H111,2)</f>
        <v>0</v>
      </c>
      <c r="K111" s="192" t="s">
        <v>137</v>
      </c>
      <c r="L111" s="59"/>
      <c r="M111" s="197" t="s">
        <v>22</v>
      </c>
      <c r="N111" s="198" t="s">
        <v>46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138</v>
      </c>
      <c r="AT111" s="22" t="s">
        <v>133</v>
      </c>
      <c r="AU111" s="22" t="s">
        <v>84</v>
      </c>
      <c r="AY111" s="22" t="s">
        <v>131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24</v>
      </c>
      <c r="BK111" s="201">
        <f>ROUND(I111*H111,2)</f>
        <v>0</v>
      </c>
      <c r="BL111" s="22" t="s">
        <v>138</v>
      </c>
      <c r="BM111" s="22" t="s">
        <v>358</v>
      </c>
    </row>
    <row r="112" spans="2:65" s="1" customFormat="1" ht="16.5" customHeight="1">
      <c r="B112" s="39"/>
      <c r="C112" s="190" t="s">
        <v>203</v>
      </c>
      <c r="D112" s="190" t="s">
        <v>133</v>
      </c>
      <c r="E112" s="191" t="s">
        <v>359</v>
      </c>
      <c r="F112" s="192" t="s">
        <v>360</v>
      </c>
      <c r="G112" s="193" t="s">
        <v>166</v>
      </c>
      <c r="H112" s="194">
        <v>402.8</v>
      </c>
      <c r="I112" s="195"/>
      <c r="J112" s="196">
        <f>ROUND(I112*H112,2)</f>
        <v>0</v>
      </c>
      <c r="K112" s="192" t="s">
        <v>137</v>
      </c>
      <c r="L112" s="59"/>
      <c r="M112" s="197" t="s">
        <v>22</v>
      </c>
      <c r="N112" s="198" t="s">
        <v>46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138</v>
      </c>
      <c r="AT112" s="22" t="s">
        <v>133</v>
      </c>
      <c r="AU112" s="22" t="s">
        <v>84</v>
      </c>
      <c r="AY112" s="22" t="s">
        <v>131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24</v>
      </c>
      <c r="BK112" s="201">
        <f>ROUND(I112*H112,2)</f>
        <v>0</v>
      </c>
      <c r="BL112" s="22" t="s">
        <v>138</v>
      </c>
      <c r="BM112" s="22" t="s">
        <v>361</v>
      </c>
    </row>
    <row r="113" spans="2:65" s="10" customFormat="1" ht="29.85" customHeight="1">
      <c r="B113" s="174"/>
      <c r="C113" s="175"/>
      <c r="D113" s="176" t="s">
        <v>74</v>
      </c>
      <c r="E113" s="188" t="s">
        <v>138</v>
      </c>
      <c r="F113" s="188" t="s">
        <v>224</v>
      </c>
      <c r="G113" s="175"/>
      <c r="H113" s="175"/>
      <c r="I113" s="178"/>
      <c r="J113" s="189">
        <f>BK113</f>
        <v>0</v>
      </c>
      <c r="K113" s="175"/>
      <c r="L113" s="180"/>
      <c r="M113" s="181"/>
      <c r="N113" s="182"/>
      <c r="O113" s="182"/>
      <c r="P113" s="183">
        <f>SUM(P114:P117)</f>
        <v>0</v>
      </c>
      <c r="Q113" s="182"/>
      <c r="R113" s="183">
        <f>SUM(R114:R117)</f>
        <v>1.2128999999999999</v>
      </c>
      <c r="S113" s="182"/>
      <c r="T113" s="184">
        <f>SUM(T114:T117)</f>
        <v>0</v>
      </c>
      <c r="AR113" s="185" t="s">
        <v>24</v>
      </c>
      <c r="AT113" s="186" t="s">
        <v>74</v>
      </c>
      <c r="AU113" s="186" t="s">
        <v>24</v>
      </c>
      <c r="AY113" s="185" t="s">
        <v>131</v>
      </c>
      <c r="BK113" s="187">
        <f>SUM(BK114:BK117)</f>
        <v>0</v>
      </c>
    </row>
    <row r="114" spans="2:65" s="1" customFormat="1" ht="16.5" customHeight="1">
      <c r="B114" s="39"/>
      <c r="C114" s="190" t="s">
        <v>209</v>
      </c>
      <c r="D114" s="190" t="s">
        <v>133</v>
      </c>
      <c r="E114" s="191" t="s">
        <v>362</v>
      </c>
      <c r="F114" s="192" t="s">
        <v>363</v>
      </c>
      <c r="G114" s="193" t="s">
        <v>255</v>
      </c>
      <c r="H114" s="194">
        <v>26</v>
      </c>
      <c r="I114" s="195"/>
      <c r="J114" s="196">
        <f>ROUND(I114*H114,2)</f>
        <v>0</v>
      </c>
      <c r="K114" s="192" t="s">
        <v>137</v>
      </c>
      <c r="L114" s="59"/>
      <c r="M114" s="197" t="s">
        <v>22</v>
      </c>
      <c r="N114" s="198" t="s">
        <v>46</v>
      </c>
      <c r="O114" s="40"/>
      <c r="P114" s="199">
        <f>O114*H114</f>
        <v>0</v>
      </c>
      <c r="Q114" s="199">
        <v>1.65E-3</v>
      </c>
      <c r="R114" s="199">
        <f>Q114*H114</f>
        <v>4.2900000000000001E-2</v>
      </c>
      <c r="S114" s="199">
        <v>0</v>
      </c>
      <c r="T114" s="200">
        <f>S114*H114</f>
        <v>0</v>
      </c>
      <c r="AR114" s="22" t="s">
        <v>138</v>
      </c>
      <c r="AT114" s="22" t="s">
        <v>133</v>
      </c>
      <c r="AU114" s="22" t="s">
        <v>84</v>
      </c>
      <c r="AY114" s="22" t="s">
        <v>131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24</v>
      </c>
      <c r="BK114" s="201">
        <f>ROUND(I114*H114,2)</f>
        <v>0</v>
      </c>
      <c r="BL114" s="22" t="s">
        <v>138</v>
      </c>
      <c r="BM114" s="22" t="s">
        <v>364</v>
      </c>
    </row>
    <row r="115" spans="2:65" s="1" customFormat="1" ht="25.5" customHeight="1">
      <c r="B115" s="39"/>
      <c r="C115" s="225" t="s">
        <v>215</v>
      </c>
      <c r="D115" s="225" t="s">
        <v>252</v>
      </c>
      <c r="E115" s="226" t="s">
        <v>365</v>
      </c>
      <c r="F115" s="227" t="s">
        <v>366</v>
      </c>
      <c r="G115" s="228" t="s">
        <v>255</v>
      </c>
      <c r="H115" s="229">
        <v>26</v>
      </c>
      <c r="I115" s="230"/>
      <c r="J115" s="231">
        <f>ROUND(I115*H115,2)</f>
        <v>0</v>
      </c>
      <c r="K115" s="227" t="s">
        <v>137</v>
      </c>
      <c r="L115" s="232"/>
      <c r="M115" s="233" t="s">
        <v>22</v>
      </c>
      <c r="N115" s="234" t="s">
        <v>46</v>
      </c>
      <c r="O115" s="40"/>
      <c r="P115" s="199">
        <f>O115*H115</f>
        <v>0</v>
      </c>
      <c r="Q115" s="199">
        <v>4.4999999999999998E-2</v>
      </c>
      <c r="R115" s="199">
        <f>Q115*H115</f>
        <v>1.17</v>
      </c>
      <c r="S115" s="199">
        <v>0</v>
      </c>
      <c r="T115" s="200">
        <f>S115*H115</f>
        <v>0</v>
      </c>
      <c r="AR115" s="22" t="s">
        <v>168</v>
      </c>
      <c r="AT115" s="22" t="s">
        <v>252</v>
      </c>
      <c r="AU115" s="22" t="s">
        <v>84</v>
      </c>
      <c r="AY115" s="22" t="s">
        <v>131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24</v>
      </c>
      <c r="BK115" s="201">
        <f>ROUND(I115*H115,2)</f>
        <v>0</v>
      </c>
      <c r="BL115" s="22" t="s">
        <v>138</v>
      </c>
      <c r="BM115" s="22" t="s">
        <v>367</v>
      </c>
    </row>
    <row r="116" spans="2:65" s="1" customFormat="1" ht="16.5" customHeight="1">
      <c r="B116" s="39"/>
      <c r="C116" s="190" t="s">
        <v>220</v>
      </c>
      <c r="D116" s="190" t="s">
        <v>133</v>
      </c>
      <c r="E116" s="191" t="s">
        <v>232</v>
      </c>
      <c r="F116" s="192" t="s">
        <v>233</v>
      </c>
      <c r="G116" s="193" t="s">
        <v>149</v>
      </c>
      <c r="H116" s="194">
        <v>8.1809999999999992</v>
      </c>
      <c r="I116" s="195"/>
      <c r="J116" s="196">
        <f>ROUND(I116*H116,2)</f>
        <v>0</v>
      </c>
      <c r="K116" s="192" t="s">
        <v>137</v>
      </c>
      <c r="L116" s="59"/>
      <c r="M116" s="197" t="s">
        <v>22</v>
      </c>
      <c r="N116" s="198" t="s">
        <v>46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138</v>
      </c>
      <c r="AT116" s="22" t="s">
        <v>133</v>
      </c>
      <c r="AU116" s="22" t="s">
        <v>84</v>
      </c>
      <c r="AY116" s="22" t="s">
        <v>131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24</v>
      </c>
      <c r="BK116" s="201">
        <f>ROUND(I116*H116,2)</f>
        <v>0</v>
      </c>
      <c r="BL116" s="22" t="s">
        <v>138</v>
      </c>
      <c r="BM116" s="22" t="s">
        <v>368</v>
      </c>
    </row>
    <row r="117" spans="2:65" s="11" customFormat="1" ht="13.5">
      <c r="B117" s="202"/>
      <c r="C117" s="203"/>
      <c r="D117" s="204" t="s">
        <v>151</v>
      </c>
      <c r="E117" s="205" t="s">
        <v>22</v>
      </c>
      <c r="F117" s="206" t="s">
        <v>369</v>
      </c>
      <c r="G117" s="203"/>
      <c r="H117" s="207">
        <v>8.1809999999999992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151</v>
      </c>
      <c r="AU117" s="213" t="s">
        <v>84</v>
      </c>
      <c r="AV117" s="11" t="s">
        <v>84</v>
      </c>
      <c r="AW117" s="11" t="s">
        <v>39</v>
      </c>
      <c r="AX117" s="11" t="s">
        <v>24</v>
      </c>
      <c r="AY117" s="213" t="s">
        <v>131</v>
      </c>
    </row>
    <row r="118" spans="2:65" s="10" customFormat="1" ht="29.85" customHeight="1">
      <c r="B118" s="174"/>
      <c r="C118" s="175"/>
      <c r="D118" s="176" t="s">
        <v>74</v>
      </c>
      <c r="E118" s="188" t="s">
        <v>168</v>
      </c>
      <c r="F118" s="188" t="s">
        <v>246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SUM(P119:P145)</f>
        <v>0</v>
      </c>
      <c r="Q118" s="182"/>
      <c r="R118" s="183">
        <f>SUM(R119:R145)</f>
        <v>21.063491800000005</v>
      </c>
      <c r="S118" s="182"/>
      <c r="T118" s="184">
        <f>SUM(T119:T145)</f>
        <v>0</v>
      </c>
      <c r="AR118" s="185" t="s">
        <v>24</v>
      </c>
      <c r="AT118" s="186" t="s">
        <v>74</v>
      </c>
      <c r="AU118" s="186" t="s">
        <v>24</v>
      </c>
      <c r="AY118" s="185" t="s">
        <v>131</v>
      </c>
      <c r="BK118" s="187">
        <f>SUM(BK119:BK145)</f>
        <v>0</v>
      </c>
    </row>
    <row r="119" spans="2:65" s="1" customFormat="1" ht="25.5" customHeight="1">
      <c r="B119" s="39"/>
      <c r="C119" s="190" t="s">
        <v>225</v>
      </c>
      <c r="D119" s="190" t="s">
        <v>133</v>
      </c>
      <c r="E119" s="191" t="s">
        <v>370</v>
      </c>
      <c r="F119" s="192" t="s">
        <v>371</v>
      </c>
      <c r="G119" s="193" t="s">
        <v>136</v>
      </c>
      <c r="H119" s="194">
        <v>30.3</v>
      </c>
      <c r="I119" s="195"/>
      <c r="J119" s="196">
        <f>ROUND(I119*H119,2)</f>
        <v>0</v>
      </c>
      <c r="K119" s="192" t="s">
        <v>137</v>
      </c>
      <c r="L119" s="59"/>
      <c r="M119" s="197" t="s">
        <v>22</v>
      </c>
      <c r="N119" s="198" t="s">
        <v>46</v>
      </c>
      <c r="O119" s="40"/>
      <c r="P119" s="199">
        <f>O119*H119</f>
        <v>0</v>
      </c>
      <c r="Q119" s="199">
        <v>1.0000000000000001E-5</v>
      </c>
      <c r="R119" s="199">
        <f>Q119*H119</f>
        <v>3.0300000000000005E-4</v>
      </c>
      <c r="S119" s="199">
        <v>0</v>
      </c>
      <c r="T119" s="200">
        <f>S119*H119</f>
        <v>0</v>
      </c>
      <c r="AR119" s="22" t="s">
        <v>138</v>
      </c>
      <c r="AT119" s="22" t="s">
        <v>133</v>
      </c>
      <c r="AU119" s="22" t="s">
        <v>84</v>
      </c>
      <c r="AY119" s="22" t="s">
        <v>131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24</v>
      </c>
      <c r="BK119" s="201">
        <f>ROUND(I119*H119,2)</f>
        <v>0</v>
      </c>
      <c r="BL119" s="22" t="s">
        <v>138</v>
      </c>
      <c r="BM119" s="22" t="s">
        <v>372</v>
      </c>
    </row>
    <row r="120" spans="2:65" s="1" customFormat="1" ht="16.5" customHeight="1">
      <c r="B120" s="39"/>
      <c r="C120" s="225" t="s">
        <v>9</v>
      </c>
      <c r="D120" s="225" t="s">
        <v>252</v>
      </c>
      <c r="E120" s="226" t="s">
        <v>373</v>
      </c>
      <c r="F120" s="227" t="s">
        <v>374</v>
      </c>
      <c r="G120" s="228" t="s">
        <v>260</v>
      </c>
      <c r="H120" s="229">
        <v>13</v>
      </c>
      <c r="I120" s="230"/>
      <c r="J120" s="231">
        <f>ROUND(I120*H120,2)</f>
        <v>0</v>
      </c>
      <c r="K120" s="227" t="s">
        <v>137</v>
      </c>
      <c r="L120" s="232"/>
      <c r="M120" s="233" t="s">
        <v>22</v>
      </c>
      <c r="N120" s="234" t="s">
        <v>46</v>
      </c>
      <c r="O120" s="40"/>
      <c r="P120" s="199">
        <f>O120*H120</f>
        <v>0</v>
      </c>
      <c r="Q120" s="199">
        <v>1.04</v>
      </c>
      <c r="R120" s="199">
        <f>Q120*H120</f>
        <v>13.52</v>
      </c>
      <c r="S120" s="199">
        <v>0</v>
      </c>
      <c r="T120" s="200">
        <f>S120*H120</f>
        <v>0</v>
      </c>
      <c r="AR120" s="22" t="s">
        <v>168</v>
      </c>
      <c r="AT120" s="22" t="s">
        <v>252</v>
      </c>
      <c r="AU120" s="22" t="s">
        <v>84</v>
      </c>
      <c r="AY120" s="22" t="s">
        <v>131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24</v>
      </c>
      <c r="BK120" s="201">
        <f>ROUND(I120*H120,2)</f>
        <v>0</v>
      </c>
      <c r="BL120" s="22" t="s">
        <v>138</v>
      </c>
      <c r="BM120" s="22" t="s">
        <v>375</v>
      </c>
    </row>
    <row r="121" spans="2:65" s="1" customFormat="1" ht="16.5" customHeight="1">
      <c r="B121" s="39"/>
      <c r="C121" s="225" t="s">
        <v>237</v>
      </c>
      <c r="D121" s="225" t="s">
        <v>252</v>
      </c>
      <c r="E121" s="226" t="s">
        <v>271</v>
      </c>
      <c r="F121" s="227" t="s">
        <v>272</v>
      </c>
      <c r="G121" s="228" t="s">
        <v>255</v>
      </c>
      <c r="H121" s="229">
        <v>1</v>
      </c>
      <c r="I121" s="230"/>
      <c r="J121" s="231">
        <f>ROUND(I121*H121,2)</f>
        <v>0</v>
      </c>
      <c r="K121" s="227" t="s">
        <v>171</v>
      </c>
      <c r="L121" s="232"/>
      <c r="M121" s="233" t="s">
        <v>22</v>
      </c>
      <c r="N121" s="234" t="s">
        <v>46</v>
      </c>
      <c r="O121" s="40"/>
      <c r="P121" s="199">
        <f>O121*H121</f>
        <v>0</v>
      </c>
      <c r="Q121" s="199">
        <v>1.6140000000000001</v>
      </c>
      <c r="R121" s="199">
        <f>Q121*H121</f>
        <v>1.6140000000000001</v>
      </c>
      <c r="S121" s="199">
        <v>0</v>
      </c>
      <c r="T121" s="200">
        <f>S121*H121</f>
        <v>0</v>
      </c>
      <c r="AR121" s="22" t="s">
        <v>168</v>
      </c>
      <c r="AT121" s="22" t="s">
        <v>252</v>
      </c>
      <c r="AU121" s="22" t="s">
        <v>84</v>
      </c>
      <c r="AY121" s="22" t="s">
        <v>131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24</v>
      </c>
      <c r="BK121" s="201">
        <f>ROUND(I121*H121,2)</f>
        <v>0</v>
      </c>
      <c r="BL121" s="22" t="s">
        <v>138</v>
      </c>
      <c r="BM121" s="22" t="s">
        <v>376</v>
      </c>
    </row>
    <row r="122" spans="2:65" s="1" customFormat="1" ht="25.5" customHeight="1">
      <c r="B122" s="39"/>
      <c r="C122" s="225" t="s">
        <v>241</v>
      </c>
      <c r="D122" s="225" t="s">
        <v>252</v>
      </c>
      <c r="E122" s="226" t="s">
        <v>275</v>
      </c>
      <c r="F122" s="227" t="s">
        <v>276</v>
      </c>
      <c r="G122" s="228" t="s">
        <v>255</v>
      </c>
      <c r="H122" s="229">
        <v>1</v>
      </c>
      <c r="I122" s="230"/>
      <c r="J122" s="231">
        <f>ROUND(I122*H122,2)</f>
        <v>0</v>
      </c>
      <c r="K122" s="227" t="s">
        <v>137</v>
      </c>
      <c r="L122" s="232"/>
      <c r="M122" s="233" t="s">
        <v>22</v>
      </c>
      <c r="N122" s="234" t="s">
        <v>46</v>
      </c>
      <c r="O122" s="40"/>
      <c r="P122" s="199">
        <f>O122*H122</f>
        <v>0</v>
      </c>
      <c r="Q122" s="199">
        <v>0.39300000000000002</v>
      </c>
      <c r="R122" s="199">
        <f>Q122*H122</f>
        <v>0.39300000000000002</v>
      </c>
      <c r="S122" s="199">
        <v>0</v>
      </c>
      <c r="T122" s="200">
        <f>S122*H122</f>
        <v>0</v>
      </c>
      <c r="AR122" s="22" t="s">
        <v>168</v>
      </c>
      <c r="AT122" s="22" t="s">
        <v>252</v>
      </c>
      <c r="AU122" s="22" t="s">
        <v>84</v>
      </c>
      <c r="AY122" s="22" t="s">
        <v>131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24</v>
      </c>
      <c r="BK122" s="201">
        <f>ROUND(I122*H122,2)</f>
        <v>0</v>
      </c>
      <c r="BL122" s="22" t="s">
        <v>138</v>
      </c>
      <c r="BM122" s="22" t="s">
        <v>377</v>
      </c>
    </row>
    <row r="123" spans="2:65" s="1" customFormat="1" ht="16.5" customHeight="1">
      <c r="B123" s="39"/>
      <c r="C123" s="190" t="s">
        <v>247</v>
      </c>
      <c r="D123" s="190" t="s">
        <v>133</v>
      </c>
      <c r="E123" s="191" t="s">
        <v>378</v>
      </c>
      <c r="F123" s="192" t="s">
        <v>379</v>
      </c>
      <c r="G123" s="193" t="s">
        <v>149</v>
      </c>
      <c r="H123" s="194">
        <v>0.67500000000000004</v>
      </c>
      <c r="I123" s="195"/>
      <c r="J123" s="196">
        <f>ROUND(I123*H123,2)</f>
        <v>0</v>
      </c>
      <c r="K123" s="192" t="s">
        <v>137</v>
      </c>
      <c r="L123" s="59"/>
      <c r="M123" s="197" t="s">
        <v>22</v>
      </c>
      <c r="N123" s="198" t="s">
        <v>46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138</v>
      </c>
      <c r="AT123" s="22" t="s">
        <v>133</v>
      </c>
      <c r="AU123" s="22" t="s">
        <v>84</v>
      </c>
      <c r="AY123" s="22" t="s">
        <v>131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24</v>
      </c>
      <c r="BK123" s="201">
        <f>ROUND(I123*H123,2)</f>
        <v>0</v>
      </c>
      <c r="BL123" s="22" t="s">
        <v>138</v>
      </c>
      <c r="BM123" s="22" t="s">
        <v>380</v>
      </c>
    </row>
    <row r="124" spans="2:65" s="11" customFormat="1" ht="13.5">
      <c r="B124" s="202"/>
      <c r="C124" s="203"/>
      <c r="D124" s="204" t="s">
        <v>151</v>
      </c>
      <c r="E124" s="205" t="s">
        <v>22</v>
      </c>
      <c r="F124" s="206" t="s">
        <v>381</v>
      </c>
      <c r="G124" s="203"/>
      <c r="H124" s="207">
        <v>0.67500000000000004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151</v>
      </c>
      <c r="AU124" s="213" t="s">
        <v>84</v>
      </c>
      <c r="AV124" s="11" t="s">
        <v>84</v>
      </c>
      <c r="AW124" s="11" t="s">
        <v>39</v>
      </c>
      <c r="AX124" s="11" t="s">
        <v>24</v>
      </c>
      <c r="AY124" s="213" t="s">
        <v>131</v>
      </c>
    </row>
    <row r="125" spans="2:65" s="1" customFormat="1" ht="16.5" customHeight="1">
      <c r="B125" s="39"/>
      <c r="C125" s="190" t="s">
        <v>251</v>
      </c>
      <c r="D125" s="190" t="s">
        <v>133</v>
      </c>
      <c r="E125" s="191" t="s">
        <v>382</v>
      </c>
      <c r="F125" s="192" t="s">
        <v>383</v>
      </c>
      <c r="G125" s="193" t="s">
        <v>149</v>
      </c>
      <c r="H125" s="194">
        <v>3.6619999999999999</v>
      </c>
      <c r="I125" s="195"/>
      <c r="J125" s="196">
        <f>ROUND(I125*H125,2)</f>
        <v>0</v>
      </c>
      <c r="K125" s="192" t="s">
        <v>137</v>
      </c>
      <c r="L125" s="59"/>
      <c r="M125" s="197" t="s">
        <v>22</v>
      </c>
      <c r="N125" s="198" t="s">
        <v>46</v>
      </c>
      <c r="O125" s="4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138</v>
      </c>
      <c r="AT125" s="22" t="s">
        <v>133</v>
      </c>
      <c r="AU125" s="22" t="s">
        <v>84</v>
      </c>
      <c r="AY125" s="22" t="s">
        <v>131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24</v>
      </c>
      <c r="BK125" s="201">
        <f>ROUND(I125*H125,2)</f>
        <v>0</v>
      </c>
      <c r="BL125" s="22" t="s">
        <v>138</v>
      </c>
      <c r="BM125" s="22" t="s">
        <v>384</v>
      </c>
    </row>
    <row r="126" spans="2:65" s="11" customFormat="1" ht="13.5">
      <c r="B126" s="202"/>
      <c r="C126" s="203"/>
      <c r="D126" s="204" t="s">
        <v>151</v>
      </c>
      <c r="E126" s="205" t="s">
        <v>22</v>
      </c>
      <c r="F126" s="206" t="s">
        <v>385</v>
      </c>
      <c r="G126" s="203"/>
      <c r="H126" s="207">
        <v>3.6619999999999999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151</v>
      </c>
      <c r="AU126" s="213" t="s">
        <v>84</v>
      </c>
      <c r="AV126" s="11" t="s">
        <v>84</v>
      </c>
      <c r="AW126" s="11" t="s">
        <v>39</v>
      </c>
      <c r="AX126" s="11" t="s">
        <v>24</v>
      </c>
      <c r="AY126" s="213" t="s">
        <v>131</v>
      </c>
    </row>
    <row r="127" spans="2:65" s="1" customFormat="1" ht="16.5" customHeight="1">
      <c r="B127" s="39"/>
      <c r="C127" s="190" t="s">
        <v>257</v>
      </c>
      <c r="D127" s="190" t="s">
        <v>133</v>
      </c>
      <c r="E127" s="191" t="s">
        <v>386</v>
      </c>
      <c r="F127" s="192" t="s">
        <v>387</v>
      </c>
      <c r="G127" s="193" t="s">
        <v>149</v>
      </c>
      <c r="H127" s="194">
        <v>3.6619999999999999</v>
      </c>
      <c r="I127" s="195"/>
      <c r="J127" s="196">
        <f>ROUND(I127*H127,2)</f>
        <v>0</v>
      </c>
      <c r="K127" s="192" t="s">
        <v>137</v>
      </c>
      <c r="L127" s="59"/>
      <c r="M127" s="197" t="s">
        <v>22</v>
      </c>
      <c r="N127" s="198" t="s">
        <v>46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138</v>
      </c>
      <c r="AT127" s="22" t="s">
        <v>133</v>
      </c>
      <c r="AU127" s="22" t="s">
        <v>84</v>
      </c>
      <c r="AY127" s="22" t="s">
        <v>131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24</v>
      </c>
      <c r="BK127" s="201">
        <f>ROUND(I127*H127,2)</f>
        <v>0</v>
      </c>
      <c r="BL127" s="22" t="s">
        <v>138</v>
      </c>
      <c r="BM127" s="22" t="s">
        <v>388</v>
      </c>
    </row>
    <row r="128" spans="2:65" s="11" customFormat="1" ht="13.5">
      <c r="B128" s="202"/>
      <c r="C128" s="203"/>
      <c r="D128" s="204" t="s">
        <v>151</v>
      </c>
      <c r="E128" s="205" t="s">
        <v>22</v>
      </c>
      <c r="F128" s="206" t="s">
        <v>385</v>
      </c>
      <c r="G128" s="203"/>
      <c r="H128" s="207">
        <v>3.6619999999999999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151</v>
      </c>
      <c r="AU128" s="213" t="s">
        <v>84</v>
      </c>
      <c r="AV128" s="11" t="s">
        <v>84</v>
      </c>
      <c r="AW128" s="11" t="s">
        <v>39</v>
      </c>
      <c r="AX128" s="11" t="s">
        <v>24</v>
      </c>
      <c r="AY128" s="213" t="s">
        <v>131</v>
      </c>
    </row>
    <row r="129" spans="2:65" s="1" customFormat="1" ht="25.5" customHeight="1">
      <c r="B129" s="39"/>
      <c r="C129" s="190" t="s">
        <v>262</v>
      </c>
      <c r="D129" s="190" t="s">
        <v>133</v>
      </c>
      <c r="E129" s="191" t="s">
        <v>389</v>
      </c>
      <c r="F129" s="192" t="s">
        <v>390</v>
      </c>
      <c r="G129" s="193" t="s">
        <v>255</v>
      </c>
      <c r="H129" s="194">
        <v>1</v>
      </c>
      <c r="I129" s="195"/>
      <c r="J129" s="196">
        <f>ROUND(I129*H129,2)</f>
        <v>0</v>
      </c>
      <c r="K129" s="192" t="s">
        <v>137</v>
      </c>
      <c r="L129" s="59"/>
      <c r="M129" s="197" t="s">
        <v>22</v>
      </c>
      <c r="N129" s="198" t="s">
        <v>46</v>
      </c>
      <c r="O129" s="40"/>
      <c r="P129" s="199">
        <f>O129*H129</f>
        <v>0</v>
      </c>
      <c r="Q129" s="199">
        <v>3.2908300000000001</v>
      </c>
      <c r="R129" s="199">
        <f>Q129*H129</f>
        <v>3.2908300000000001</v>
      </c>
      <c r="S129" s="199">
        <v>0</v>
      </c>
      <c r="T129" s="200">
        <f>S129*H129</f>
        <v>0</v>
      </c>
      <c r="AR129" s="22" t="s">
        <v>138</v>
      </c>
      <c r="AT129" s="22" t="s">
        <v>133</v>
      </c>
      <c r="AU129" s="22" t="s">
        <v>84</v>
      </c>
      <c r="AY129" s="22" t="s">
        <v>131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24</v>
      </c>
      <c r="BK129" s="201">
        <f>ROUND(I129*H129,2)</f>
        <v>0</v>
      </c>
      <c r="BL129" s="22" t="s">
        <v>138</v>
      </c>
      <c r="BM129" s="22" t="s">
        <v>391</v>
      </c>
    </row>
    <row r="130" spans="2:65" s="1" customFormat="1" ht="16.5" customHeight="1">
      <c r="B130" s="39"/>
      <c r="C130" s="190" t="s">
        <v>266</v>
      </c>
      <c r="D130" s="190" t="s">
        <v>133</v>
      </c>
      <c r="E130" s="191" t="s">
        <v>392</v>
      </c>
      <c r="F130" s="192" t="s">
        <v>393</v>
      </c>
      <c r="G130" s="193" t="s">
        <v>166</v>
      </c>
      <c r="H130" s="194">
        <v>38.207999999999998</v>
      </c>
      <c r="I130" s="195"/>
      <c r="J130" s="196">
        <f>ROUND(I130*H130,2)</f>
        <v>0</v>
      </c>
      <c r="K130" s="192" t="s">
        <v>137</v>
      </c>
      <c r="L130" s="59"/>
      <c r="M130" s="197" t="s">
        <v>22</v>
      </c>
      <c r="N130" s="198" t="s">
        <v>46</v>
      </c>
      <c r="O130" s="40"/>
      <c r="P130" s="199">
        <f>O130*H130</f>
        <v>0</v>
      </c>
      <c r="Q130" s="199">
        <v>4.6499999999999996E-3</v>
      </c>
      <c r="R130" s="199">
        <f>Q130*H130</f>
        <v>0.17766719999999997</v>
      </c>
      <c r="S130" s="199">
        <v>0</v>
      </c>
      <c r="T130" s="200">
        <f>S130*H130</f>
        <v>0</v>
      </c>
      <c r="AR130" s="22" t="s">
        <v>138</v>
      </c>
      <c r="AT130" s="22" t="s">
        <v>133</v>
      </c>
      <c r="AU130" s="22" t="s">
        <v>84</v>
      </c>
      <c r="AY130" s="22" t="s">
        <v>131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24</v>
      </c>
      <c r="BK130" s="201">
        <f>ROUND(I130*H130,2)</f>
        <v>0</v>
      </c>
      <c r="BL130" s="22" t="s">
        <v>138</v>
      </c>
      <c r="BM130" s="22" t="s">
        <v>394</v>
      </c>
    </row>
    <row r="131" spans="2:65" s="11" customFormat="1" ht="13.5">
      <c r="B131" s="202"/>
      <c r="C131" s="203"/>
      <c r="D131" s="204" t="s">
        <v>151</v>
      </c>
      <c r="E131" s="205" t="s">
        <v>22</v>
      </c>
      <c r="F131" s="206" t="s">
        <v>395</v>
      </c>
      <c r="G131" s="203"/>
      <c r="H131" s="207">
        <v>38.207999999999998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151</v>
      </c>
      <c r="AU131" s="213" t="s">
        <v>84</v>
      </c>
      <c r="AV131" s="11" t="s">
        <v>84</v>
      </c>
      <c r="AW131" s="11" t="s">
        <v>39</v>
      </c>
      <c r="AX131" s="11" t="s">
        <v>24</v>
      </c>
      <c r="AY131" s="213" t="s">
        <v>131</v>
      </c>
    </row>
    <row r="132" spans="2:65" s="1" customFormat="1" ht="16.5" customHeight="1">
      <c r="B132" s="39"/>
      <c r="C132" s="190" t="s">
        <v>270</v>
      </c>
      <c r="D132" s="190" t="s">
        <v>133</v>
      </c>
      <c r="E132" s="191" t="s">
        <v>396</v>
      </c>
      <c r="F132" s="192" t="s">
        <v>397</v>
      </c>
      <c r="G132" s="193" t="s">
        <v>302</v>
      </c>
      <c r="H132" s="194">
        <v>0.2</v>
      </c>
      <c r="I132" s="195"/>
      <c r="J132" s="196">
        <f>ROUND(I132*H132,2)</f>
        <v>0</v>
      </c>
      <c r="K132" s="192" t="s">
        <v>137</v>
      </c>
      <c r="L132" s="59"/>
      <c r="M132" s="197" t="s">
        <v>22</v>
      </c>
      <c r="N132" s="198" t="s">
        <v>46</v>
      </c>
      <c r="O132" s="40"/>
      <c r="P132" s="199">
        <f>O132*H132</f>
        <v>0</v>
      </c>
      <c r="Q132" s="199">
        <v>1.0369600000000001</v>
      </c>
      <c r="R132" s="199">
        <f>Q132*H132</f>
        <v>0.20739200000000002</v>
      </c>
      <c r="S132" s="199">
        <v>0</v>
      </c>
      <c r="T132" s="200">
        <f>S132*H132</f>
        <v>0</v>
      </c>
      <c r="AR132" s="22" t="s">
        <v>138</v>
      </c>
      <c r="AT132" s="22" t="s">
        <v>133</v>
      </c>
      <c r="AU132" s="22" t="s">
        <v>84</v>
      </c>
      <c r="AY132" s="22" t="s">
        <v>131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24</v>
      </c>
      <c r="BK132" s="201">
        <f>ROUND(I132*H132,2)</f>
        <v>0</v>
      </c>
      <c r="BL132" s="22" t="s">
        <v>138</v>
      </c>
      <c r="BM132" s="22" t="s">
        <v>398</v>
      </c>
    </row>
    <row r="133" spans="2:65" s="1" customFormat="1" ht="16.5" customHeight="1">
      <c r="B133" s="39"/>
      <c r="C133" s="190" t="s">
        <v>274</v>
      </c>
      <c r="D133" s="190" t="s">
        <v>133</v>
      </c>
      <c r="E133" s="191" t="s">
        <v>399</v>
      </c>
      <c r="F133" s="192" t="s">
        <v>400</v>
      </c>
      <c r="G133" s="193" t="s">
        <v>166</v>
      </c>
      <c r="H133" s="194">
        <v>15.92</v>
      </c>
      <c r="I133" s="195"/>
      <c r="J133" s="196">
        <f>ROUND(I133*H133,2)</f>
        <v>0</v>
      </c>
      <c r="K133" s="192" t="s">
        <v>137</v>
      </c>
      <c r="L133" s="59"/>
      <c r="M133" s="197" t="s">
        <v>22</v>
      </c>
      <c r="N133" s="198" t="s">
        <v>46</v>
      </c>
      <c r="O133" s="40"/>
      <c r="P133" s="199">
        <f>O133*H133</f>
        <v>0</v>
      </c>
      <c r="Q133" s="199">
        <v>0.10519000000000001</v>
      </c>
      <c r="R133" s="199">
        <f>Q133*H133</f>
        <v>1.6746248000000001</v>
      </c>
      <c r="S133" s="199">
        <v>0</v>
      </c>
      <c r="T133" s="200">
        <f>S133*H133</f>
        <v>0</v>
      </c>
      <c r="AR133" s="22" t="s">
        <v>138</v>
      </c>
      <c r="AT133" s="22" t="s">
        <v>133</v>
      </c>
      <c r="AU133" s="22" t="s">
        <v>84</v>
      </c>
      <c r="AY133" s="22" t="s">
        <v>131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24</v>
      </c>
      <c r="BK133" s="201">
        <f>ROUND(I133*H133,2)</f>
        <v>0</v>
      </c>
      <c r="BL133" s="22" t="s">
        <v>138</v>
      </c>
      <c r="BM133" s="22" t="s">
        <v>401</v>
      </c>
    </row>
    <row r="134" spans="2:65" s="11" customFormat="1" ht="13.5">
      <c r="B134" s="202"/>
      <c r="C134" s="203"/>
      <c r="D134" s="204" t="s">
        <v>151</v>
      </c>
      <c r="E134" s="205" t="s">
        <v>22</v>
      </c>
      <c r="F134" s="206" t="s">
        <v>402</v>
      </c>
      <c r="G134" s="203"/>
      <c r="H134" s="207">
        <v>15.92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151</v>
      </c>
      <c r="AU134" s="213" t="s">
        <v>84</v>
      </c>
      <c r="AV134" s="11" t="s">
        <v>84</v>
      </c>
      <c r="AW134" s="11" t="s">
        <v>39</v>
      </c>
      <c r="AX134" s="11" t="s">
        <v>24</v>
      </c>
      <c r="AY134" s="213" t="s">
        <v>131</v>
      </c>
    </row>
    <row r="135" spans="2:65" s="1" customFormat="1" ht="25.5" customHeight="1">
      <c r="B135" s="39"/>
      <c r="C135" s="190" t="s">
        <v>278</v>
      </c>
      <c r="D135" s="190" t="s">
        <v>133</v>
      </c>
      <c r="E135" s="191" t="s">
        <v>283</v>
      </c>
      <c r="F135" s="192" t="s">
        <v>284</v>
      </c>
      <c r="G135" s="193" t="s">
        <v>255</v>
      </c>
      <c r="H135" s="194">
        <v>1</v>
      </c>
      <c r="I135" s="195"/>
      <c r="J135" s="196">
        <f>ROUND(I135*H135,2)</f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>O135*H135</f>
        <v>0</v>
      </c>
      <c r="Q135" s="199">
        <v>7.0200000000000002E-3</v>
      </c>
      <c r="R135" s="199">
        <f>Q135*H135</f>
        <v>7.0200000000000002E-3</v>
      </c>
      <c r="S135" s="199">
        <v>0</v>
      </c>
      <c r="T135" s="200">
        <f>S135*H135</f>
        <v>0</v>
      </c>
      <c r="AR135" s="22" t="s">
        <v>138</v>
      </c>
      <c r="AT135" s="22" t="s">
        <v>133</v>
      </c>
      <c r="AU135" s="22" t="s">
        <v>84</v>
      </c>
      <c r="AY135" s="22" t="s">
        <v>131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24</v>
      </c>
      <c r="BK135" s="201">
        <f>ROUND(I135*H135,2)</f>
        <v>0</v>
      </c>
      <c r="BL135" s="22" t="s">
        <v>138</v>
      </c>
      <c r="BM135" s="22" t="s">
        <v>403</v>
      </c>
    </row>
    <row r="136" spans="2:65" s="1" customFormat="1" ht="16.5" customHeight="1">
      <c r="B136" s="39"/>
      <c r="C136" s="225" t="s">
        <v>282</v>
      </c>
      <c r="D136" s="225" t="s">
        <v>252</v>
      </c>
      <c r="E136" s="226" t="s">
        <v>404</v>
      </c>
      <c r="F136" s="227" t="s">
        <v>405</v>
      </c>
      <c r="G136" s="228" t="s">
        <v>255</v>
      </c>
      <c r="H136" s="229">
        <v>1</v>
      </c>
      <c r="I136" s="230"/>
      <c r="J136" s="231">
        <f>ROUND(I136*H136,2)</f>
        <v>0</v>
      </c>
      <c r="K136" s="227" t="s">
        <v>137</v>
      </c>
      <c r="L136" s="232"/>
      <c r="M136" s="233" t="s">
        <v>22</v>
      </c>
      <c r="N136" s="234" t="s">
        <v>46</v>
      </c>
      <c r="O136" s="40"/>
      <c r="P136" s="199">
        <f>O136*H136</f>
        <v>0</v>
      </c>
      <c r="Q136" s="199">
        <v>4.5999999999999999E-2</v>
      </c>
      <c r="R136" s="199">
        <f>Q136*H136</f>
        <v>4.5999999999999999E-2</v>
      </c>
      <c r="S136" s="199">
        <v>0</v>
      </c>
      <c r="T136" s="200">
        <f>S136*H136</f>
        <v>0</v>
      </c>
      <c r="AR136" s="22" t="s">
        <v>168</v>
      </c>
      <c r="AT136" s="22" t="s">
        <v>252</v>
      </c>
      <c r="AU136" s="22" t="s">
        <v>84</v>
      </c>
      <c r="AY136" s="22" t="s">
        <v>131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24</v>
      </c>
      <c r="BK136" s="201">
        <f>ROUND(I136*H136,2)</f>
        <v>0</v>
      </c>
      <c r="BL136" s="22" t="s">
        <v>138</v>
      </c>
      <c r="BM136" s="22" t="s">
        <v>406</v>
      </c>
    </row>
    <row r="137" spans="2:65" s="11" customFormat="1" ht="13.5">
      <c r="B137" s="202"/>
      <c r="C137" s="203"/>
      <c r="D137" s="204" t="s">
        <v>151</v>
      </c>
      <c r="E137" s="203"/>
      <c r="F137" s="206" t="s">
        <v>407</v>
      </c>
      <c r="G137" s="203"/>
      <c r="H137" s="207">
        <v>1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151</v>
      </c>
      <c r="AU137" s="213" t="s">
        <v>84</v>
      </c>
      <c r="AV137" s="11" t="s">
        <v>84</v>
      </c>
      <c r="AW137" s="11" t="s">
        <v>6</v>
      </c>
      <c r="AX137" s="11" t="s">
        <v>24</v>
      </c>
      <c r="AY137" s="213" t="s">
        <v>131</v>
      </c>
    </row>
    <row r="138" spans="2:65" s="1" customFormat="1" ht="16.5" customHeight="1">
      <c r="B138" s="39"/>
      <c r="C138" s="225" t="s">
        <v>286</v>
      </c>
      <c r="D138" s="225" t="s">
        <v>252</v>
      </c>
      <c r="E138" s="226" t="s">
        <v>408</v>
      </c>
      <c r="F138" s="227" t="s">
        <v>409</v>
      </c>
      <c r="G138" s="228" t="s">
        <v>255</v>
      </c>
      <c r="H138" s="229">
        <v>1</v>
      </c>
      <c r="I138" s="230"/>
      <c r="J138" s="231">
        <f>ROUND(I138*H138,2)</f>
        <v>0</v>
      </c>
      <c r="K138" s="227" t="s">
        <v>137</v>
      </c>
      <c r="L138" s="232"/>
      <c r="M138" s="233" t="s">
        <v>22</v>
      </c>
      <c r="N138" s="234" t="s">
        <v>46</v>
      </c>
      <c r="O138" s="40"/>
      <c r="P138" s="199">
        <f>O138*H138</f>
        <v>0</v>
      </c>
      <c r="Q138" s="199">
        <v>2.3999999999999998E-3</v>
      </c>
      <c r="R138" s="199">
        <f>Q138*H138</f>
        <v>2.3999999999999998E-3</v>
      </c>
      <c r="S138" s="199">
        <v>0</v>
      </c>
      <c r="T138" s="200">
        <f>S138*H138</f>
        <v>0</v>
      </c>
      <c r="AR138" s="22" t="s">
        <v>168</v>
      </c>
      <c r="AT138" s="22" t="s">
        <v>252</v>
      </c>
      <c r="AU138" s="22" t="s">
        <v>84</v>
      </c>
      <c r="AY138" s="22" t="s">
        <v>131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24</v>
      </c>
      <c r="BK138" s="201">
        <f>ROUND(I138*H138,2)</f>
        <v>0</v>
      </c>
      <c r="BL138" s="22" t="s">
        <v>138</v>
      </c>
      <c r="BM138" s="22" t="s">
        <v>410</v>
      </c>
    </row>
    <row r="139" spans="2:65" s="1" customFormat="1" ht="16.5" customHeight="1">
      <c r="B139" s="39"/>
      <c r="C139" s="190" t="s">
        <v>290</v>
      </c>
      <c r="D139" s="190" t="s">
        <v>133</v>
      </c>
      <c r="E139" s="191" t="s">
        <v>411</v>
      </c>
      <c r="F139" s="192" t="s">
        <v>412</v>
      </c>
      <c r="G139" s="193" t="s">
        <v>255</v>
      </c>
      <c r="H139" s="194">
        <v>16</v>
      </c>
      <c r="I139" s="195"/>
      <c r="J139" s="196">
        <f>ROUND(I139*H139,2)</f>
        <v>0</v>
      </c>
      <c r="K139" s="192" t="s">
        <v>137</v>
      </c>
      <c r="L139" s="59"/>
      <c r="M139" s="197" t="s">
        <v>22</v>
      </c>
      <c r="N139" s="198" t="s">
        <v>46</v>
      </c>
      <c r="O139" s="40"/>
      <c r="P139" s="199">
        <f>O139*H139</f>
        <v>0</v>
      </c>
      <c r="Q139" s="199">
        <v>1.2800000000000001E-3</v>
      </c>
      <c r="R139" s="199">
        <f>Q139*H139</f>
        <v>2.0480000000000002E-2</v>
      </c>
      <c r="S139" s="199">
        <v>0</v>
      </c>
      <c r="T139" s="200">
        <f>S139*H139</f>
        <v>0</v>
      </c>
      <c r="AR139" s="22" t="s">
        <v>138</v>
      </c>
      <c r="AT139" s="22" t="s">
        <v>133</v>
      </c>
      <c r="AU139" s="22" t="s">
        <v>84</v>
      </c>
      <c r="AY139" s="22" t="s">
        <v>131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24</v>
      </c>
      <c r="BK139" s="201">
        <f>ROUND(I139*H139,2)</f>
        <v>0</v>
      </c>
      <c r="BL139" s="22" t="s">
        <v>138</v>
      </c>
      <c r="BM139" s="22" t="s">
        <v>413</v>
      </c>
    </row>
    <row r="140" spans="2:65" s="1" customFormat="1" ht="16.5" customHeight="1">
      <c r="B140" s="39"/>
      <c r="C140" s="225" t="s">
        <v>295</v>
      </c>
      <c r="D140" s="225" t="s">
        <v>252</v>
      </c>
      <c r="E140" s="226" t="s">
        <v>414</v>
      </c>
      <c r="F140" s="227" t="s">
        <v>415</v>
      </c>
      <c r="G140" s="228" t="s">
        <v>255</v>
      </c>
      <c r="H140" s="229">
        <v>1</v>
      </c>
      <c r="I140" s="230"/>
      <c r="J140" s="231">
        <f>ROUND(I140*H140,2)</f>
        <v>0</v>
      </c>
      <c r="K140" s="227" t="s">
        <v>137</v>
      </c>
      <c r="L140" s="232"/>
      <c r="M140" s="233" t="s">
        <v>22</v>
      </c>
      <c r="N140" s="234" t="s">
        <v>46</v>
      </c>
      <c r="O140" s="40"/>
      <c r="P140" s="199">
        <f>O140*H140</f>
        <v>0</v>
      </c>
      <c r="Q140" s="199">
        <v>1.2899999999999999E-3</v>
      </c>
      <c r="R140" s="199">
        <f>Q140*H140</f>
        <v>1.2899999999999999E-3</v>
      </c>
      <c r="S140" s="199">
        <v>0</v>
      </c>
      <c r="T140" s="200">
        <f>S140*H140</f>
        <v>0</v>
      </c>
      <c r="AR140" s="22" t="s">
        <v>168</v>
      </c>
      <c r="AT140" s="22" t="s">
        <v>252</v>
      </c>
      <c r="AU140" s="22" t="s">
        <v>84</v>
      </c>
      <c r="AY140" s="22" t="s">
        <v>131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24</v>
      </c>
      <c r="BK140" s="201">
        <f>ROUND(I140*H140,2)</f>
        <v>0</v>
      </c>
      <c r="BL140" s="22" t="s">
        <v>138</v>
      </c>
      <c r="BM140" s="22" t="s">
        <v>416</v>
      </c>
    </row>
    <row r="141" spans="2:65" s="1" customFormat="1" ht="16.5" customHeight="1">
      <c r="B141" s="39"/>
      <c r="C141" s="225" t="s">
        <v>299</v>
      </c>
      <c r="D141" s="225" t="s">
        <v>252</v>
      </c>
      <c r="E141" s="226" t="s">
        <v>417</v>
      </c>
      <c r="F141" s="227" t="s">
        <v>418</v>
      </c>
      <c r="G141" s="228" t="s">
        <v>255</v>
      </c>
      <c r="H141" s="229">
        <v>16</v>
      </c>
      <c r="I141" s="230"/>
      <c r="J141" s="231">
        <f>ROUND(I141*H141,2)</f>
        <v>0</v>
      </c>
      <c r="K141" s="227" t="s">
        <v>137</v>
      </c>
      <c r="L141" s="232"/>
      <c r="M141" s="233" t="s">
        <v>22</v>
      </c>
      <c r="N141" s="234" t="s">
        <v>46</v>
      </c>
      <c r="O141" s="40"/>
      <c r="P141" s="199">
        <f>O141*H141</f>
        <v>0</v>
      </c>
      <c r="Q141" s="199">
        <v>6.8999999999999997E-4</v>
      </c>
      <c r="R141" s="199">
        <f>Q141*H141</f>
        <v>1.1039999999999999E-2</v>
      </c>
      <c r="S141" s="199">
        <v>0</v>
      </c>
      <c r="T141" s="200">
        <f>S141*H141</f>
        <v>0</v>
      </c>
      <c r="AR141" s="22" t="s">
        <v>168</v>
      </c>
      <c r="AT141" s="22" t="s">
        <v>252</v>
      </c>
      <c r="AU141" s="22" t="s">
        <v>84</v>
      </c>
      <c r="AY141" s="22" t="s">
        <v>131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24</v>
      </c>
      <c r="BK141" s="201">
        <f>ROUND(I141*H141,2)</f>
        <v>0</v>
      </c>
      <c r="BL141" s="22" t="s">
        <v>138</v>
      </c>
      <c r="BM141" s="22" t="s">
        <v>419</v>
      </c>
    </row>
    <row r="142" spans="2:65" s="1" customFormat="1" ht="25.5" customHeight="1">
      <c r="B142" s="39"/>
      <c r="C142" s="190" t="s">
        <v>304</v>
      </c>
      <c r="D142" s="190" t="s">
        <v>133</v>
      </c>
      <c r="E142" s="191" t="s">
        <v>291</v>
      </c>
      <c r="F142" s="192" t="s">
        <v>292</v>
      </c>
      <c r="G142" s="193" t="s">
        <v>149</v>
      </c>
      <c r="H142" s="194">
        <v>11.845000000000001</v>
      </c>
      <c r="I142" s="195"/>
      <c r="J142" s="196">
        <f>ROUND(I142*H142,2)</f>
        <v>0</v>
      </c>
      <c r="K142" s="192" t="s">
        <v>137</v>
      </c>
      <c r="L142" s="59"/>
      <c r="M142" s="197" t="s">
        <v>22</v>
      </c>
      <c r="N142" s="198" t="s">
        <v>46</v>
      </c>
      <c r="O142" s="4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138</v>
      </c>
      <c r="AT142" s="22" t="s">
        <v>133</v>
      </c>
      <c r="AU142" s="22" t="s">
        <v>84</v>
      </c>
      <c r="AY142" s="22" t="s">
        <v>131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24</v>
      </c>
      <c r="BK142" s="201">
        <f>ROUND(I142*H142,2)</f>
        <v>0</v>
      </c>
      <c r="BL142" s="22" t="s">
        <v>138</v>
      </c>
      <c r="BM142" s="22" t="s">
        <v>420</v>
      </c>
    </row>
    <row r="143" spans="2:65" s="11" customFormat="1" ht="13.5">
      <c r="B143" s="202"/>
      <c r="C143" s="203"/>
      <c r="D143" s="204" t="s">
        <v>151</v>
      </c>
      <c r="E143" s="205" t="s">
        <v>22</v>
      </c>
      <c r="F143" s="206" t="s">
        <v>421</v>
      </c>
      <c r="G143" s="203"/>
      <c r="H143" s="207">
        <v>11.845000000000001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151</v>
      </c>
      <c r="AU143" s="213" t="s">
        <v>84</v>
      </c>
      <c r="AV143" s="11" t="s">
        <v>84</v>
      </c>
      <c r="AW143" s="11" t="s">
        <v>39</v>
      </c>
      <c r="AX143" s="11" t="s">
        <v>24</v>
      </c>
      <c r="AY143" s="213" t="s">
        <v>131</v>
      </c>
    </row>
    <row r="144" spans="2:65" s="1" customFormat="1" ht="16.5" customHeight="1">
      <c r="B144" s="39"/>
      <c r="C144" s="190" t="s">
        <v>310</v>
      </c>
      <c r="D144" s="190" t="s">
        <v>133</v>
      </c>
      <c r="E144" s="191" t="s">
        <v>422</v>
      </c>
      <c r="F144" s="192" t="s">
        <v>423</v>
      </c>
      <c r="G144" s="193" t="s">
        <v>166</v>
      </c>
      <c r="H144" s="194">
        <v>24.24</v>
      </c>
      <c r="I144" s="195"/>
      <c r="J144" s="196">
        <f>ROUND(I144*H144,2)</f>
        <v>0</v>
      </c>
      <c r="K144" s="192" t="s">
        <v>137</v>
      </c>
      <c r="L144" s="59"/>
      <c r="M144" s="197" t="s">
        <v>22</v>
      </c>
      <c r="N144" s="198" t="s">
        <v>46</v>
      </c>
      <c r="O144" s="40"/>
      <c r="P144" s="199">
        <f>O144*H144</f>
        <v>0</v>
      </c>
      <c r="Q144" s="199">
        <v>4.0200000000000001E-3</v>
      </c>
      <c r="R144" s="199">
        <f>Q144*H144</f>
        <v>9.7444799999999998E-2</v>
      </c>
      <c r="S144" s="199">
        <v>0</v>
      </c>
      <c r="T144" s="200">
        <f>S144*H144</f>
        <v>0</v>
      </c>
      <c r="AR144" s="22" t="s">
        <v>138</v>
      </c>
      <c r="AT144" s="22" t="s">
        <v>133</v>
      </c>
      <c r="AU144" s="22" t="s">
        <v>84</v>
      </c>
      <c r="AY144" s="22" t="s">
        <v>131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24</v>
      </c>
      <c r="BK144" s="201">
        <f>ROUND(I144*H144,2)</f>
        <v>0</v>
      </c>
      <c r="BL144" s="22" t="s">
        <v>138</v>
      </c>
      <c r="BM144" s="22" t="s">
        <v>424</v>
      </c>
    </row>
    <row r="145" spans="2:65" s="11" customFormat="1" ht="13.5">
      <c r="B145" s="202"/>
      <c r="C145" s="203"/>
      <c r="D145" s="204" t="s">
        <v>151</v>
      </c>
      <c r="E145" s="205" t="s">
        <v>22</v>
      </c>
      <c r="F145" s="206" t="s">
        <v>425</v>
      </c>
      <c r="G145" s="203"/>
      <c r="H145" s="207">
        <v>24.24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151</v>
      </c>
      <c r="AU145" s="213" t="s">
        <v>84</v>
      </c>
      <c r="AV145" s="11" t="s">
        <v>84</v>
      </c>
      <c r="AW145" s="11" t="s">
        <v>39</v>
      </c>
      <c r="AX145" s="11" t="s">
        <v>24</v>
      </c>
      <c r="AY145" s="213" t="s">
        <v>131</v>
      </c>
    </row>
    <row r="146" spans="2:65" s="10" customFormat="1" ht="29.85" customHeight="1">
      <c r="B146" s="174"/>
      <c r="C146" s="175"/>
      <c r="D146" s="176" t="s">
        <v>74</v>
      </c>
      <c r="E146" s="188" t="s">
        <v>173</v>
      </c>
      <c r="F146" s="188" t="s">
        <v>294</v>
      </c>
      <c r="G146" s="175"/>
      <c r="H146" s="175"/>
      <c r="I146" s="178"/>
      <c r="J146" s="189">
        <f>BK146</f>
        <v>0</v>
      </c>
      <c r="K146" s="175"/>
      <c r="L146" s="180"/>
      <c r="M146" s="181"/>
      <c r="N146" s="182"/>
      <c r="O146" s="182"/>
      <c r="P146" s="183">
        <f>P147</f>
        <v>0</v>
      </c>
      <c r="Q146" s="182"/>
      <c r="R146" s="183">
        <f>R147</f>
        <v>0</v>
      </c>
      <c r="S146" s="182"/>
      <c r="T146" s="184">
        <f>T147</f>
        <v>0.6</v>
      </c>
      <c r="AR146" s="185" t="s">
        <v>24</v>
      </c>
      <c r="AT146" s="186" t="s">
        <v>74</v>
      </c>
      <c r="AU146" s="186" t="s">
        <v>24</v>
      </c>
      <c r="AY146" s="185" t="s">
        <v>131</v>
      </c>
      <c r="BK146" s="187">
        <f>BK147</f>
        <v>0</v>
      </c>
    </row>
    <row r="147" spans="2:65" s="1" customFormat="1" ht="16.5" customHeight="1">
      <c r="B147" s="39"/>
      <c r="C147" s="190" t="s">
        <v>318</v>
      </c>
      <c r="D147" s="190" t="s">
        <v>133</v>
      </c>
      <c r="E147" s="191" t="s">
        <v>426</v>
      </c>
      <c r="F147" s="192" t="s">
        <v>427</v>
      </c>
      <c r="G147" s="193" t="s">
        <v>302</v>
      </c>
      <c r="H147" s="194">
        <v>0.6</v>
      </c>
      <c r="I147" s="195"/>
      <c r="J147" s="196">
        <f>ROUND(I147*H147,2)</f>
        <v>0</v>
      </c>
      <c r="K147" s="192" t="s">
        <v>137</v>
      </c>
      <c r="L147" s="59"/>
      <c r="M147" s="197" t="s">
        <v>22</v>
      </c>
      <c r="N147" s="198" t="s">
        <v>46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1</v>
      </c>
      <c r="T147" s="200">
        <f>S147*H147</f>
        <v>0.6</v>
      </c>
      <c r="AR147" s="22" t="s">
        <v>138</v>
      </c>
      <c r="AT147" s="22" t="s">
        <v>133</v>
      </c>
      <c r="AU147" s="22" t="s">
        <v>84</v>
      </c>
      <c r="AY147" s="22" t="s">
        <v>131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24</v>
      </c>
      <c r="BK147" s="201">
        <f>ROUND(I147*H147,2)</f>
        <v>0</v>
      </c>
      <c r="BL147" s="22" t="s">
        <v>138</v>
      </c>
      <c r="BM147" s="22" t="s">
        <v>428</v>
      </c>
    </row>
    <row r="148" spans="2:65" s="10" customFormat="1" ht="29.85" customHeight="1">
      <c r="B148" s="174"/>
      <c r="C148" s="175"/>
      <c r="D148" s="176" t="s">
        <v>74</v>
      </c>
      <c r="E148" s="188" t="s">
        <v>429</v>
      </c>
      <c r="F148" s="188" t="s">
        <v>430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P149</f>
        <v>0</v>
      </c>
      <c r="Q148" s="182"/>
      <c r="R148" s="183">
        <f>R149</f>
        <v>0</v>
      </c>
      <c r="S148" s="182"/>
      <c r="T148" s="184">
        <f>T149</f>
        <v>0</v>
      </c>
      <c r="AR148" s="185" t="s">
        <v>24</v>
      </c>
      <c r="AT148" s="186" t="s">
        <v>74</v>
      </c>
      <c r="AU148" s="186" t="s">
        <v>24</v>
      </c>
      <c r="AY148" s="185" t="s">
        <v>131</v>
      </c>
      <c r="BK148" s="187">
        <f>BK149</f>
        <v>0</v>
      </c>
    </row>
    <row r="149" spans="2:65" s="1" customFormat="1" ht="16.5" customHeight="1">
      <c r="B149" s="39"/>
      <c r="C149" s="190" t="s">
        <v>431</v>
      </c>
      <c r="D149" s="190" t="s">
        <v>133</v>
      </c>
      <c r="E149" s="191" t="s">
        <v>432</v>
      </c>
      <c r="F149" s="192" t="s">
        <v>433</v>
      </c>
      <c r="G149" s="193" t="s">
        <v>302</v>
      </c>
      <c r="H149" s="194">
        <v>24.114000000000001</v>
      </c>
      <c r="I149" s="195"/>
      <c r="J149" s="196">
        <f>ROUND(I149*H149,2)</f>
        <v>0</v>
      </c>
      <c r="K149" s="192" t="s">
        <v>137</v>
      </c>
      <c r="L149" s="59"/>
      <c r="M149" s="197" t="s">
        <v>22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138</v>
      </c>
      <c r="AT149" s="22" t="s">
        <v>133</v>
      </c>
      <c r="AU149" s="22" t="s">
        <v>84</v>
      </c>
      <c r="AY149" s="22" t="s">
        <v>131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24</v>
      </c>
      <c r="BK149" s="201">
        <f>ROUND(I149*H149,2)</f>
        <v>0</v>
      </c>
      <c r="BL149" s="22" t="s">
        <v>138</v>
      </c>
      <c r="BM149" s="22" t="s">
        <v>434</v>
      </c>
    </row>
    <row r="150" spans="2:65" s="10" customFormat="1" ht="37.35" customHeight="1">
      <c r="B150" s="174"/>
      <c r="C150" s="175"/>
      <c r="D150" s="176" t="s">
        <v>74</v>
      </c>
      <c r="E150" s="177" t="s">
        <v>314</v>
      </c>
      <c r="F150" s="177" t="s">
        <v>315</v>
      </c>
      <c r="G150" s="175"/>
      <c r="H150" s="175"/>
      <c r="I150" s="178"/>
      <c r="J150" s="179">
        <f>BK150</f>
        <v>0</v>
      </c>
      <c r="K150" s="175"/>
      <c r="L150" s="180"/>
      <c r="M150" s="181"/>
      <c r="N150" s="182"/>
      <c r="O150" s="182"/>
      <c r="P150" s="183">
        <f>P151</f>
        <v>0</v>
      </c>
      <c r="Q150" s="182"/>
      <c r="R150" s="183">
        <f>R151</f>
        <v>2.5972484999999996</v>
      </c>
      <c r="S150" s="182"/>
      <c r="T150" s="184">
        <f>T151</f>
        <v>0</v>
      </c>
      <c r="AR150" s="185" t="s">
        <v>84</v>
      </c>
      <c r="AT150" s="186" t="s">
        <v>74</v>
      </c>
      <c r="AU150" s="186" t="s">
        <v>75</v>
      </c>
      <c r="AY150" s="185" t="s">
        <v>131</v>
      </c>
      <c r="BK150" s="187">
        <f>BK151</f>
        <v>0</v>
      </c>
    </row>
    <row r="151" spans="2:65" s="10" customFormat="1" ht="19.899999999999999" customHeight="1">
      <c r="B151" s="174"/>
      <c r="C151" s="175"/>
      <c r="D151" s="176" t="s">
        <v>74</v>
      </c>
      <c r="E151" s="188" t="s">
        <v>435</v>
      </c>
      <c r="F151" s="188" t="s">
        <v>436</v>
      </c>
      <c r="G151" s="175"/>
      <c r="H151" s="175"/>
      <c r="I151" s="178"/>
      <c r="J151" s="189">
        <f>BK151</f>
        <v>0</v>
      </c>
      <c r="K151" s="175"/>
      <c r="L151" s="180"/>
      <c r="M151" s="181"/>
      <c r="N151" s="182"/>
      <c r="O151" s="182"/>
      <c r="P151" s="183">
        <f>SUM(P152:P154)</f>
        <v>0</v>
      </c>
      <c r="Q151" s="182"/>
      <c r="R151" s="183">
        <f>SUM(R152:R154)</f>
        <v>2.5972484999999996</v>
      </c>
      <c r="S151" s="182"/>
      <c r="T151" s="184">
        <f>SUM(T152:T154)</f>
        <v>0</v>
      </c>
      <c r="AR151" s="185" t="s">
        <v>84</v>
      </c>
      <c r="AT151" s="186" t="s">
        <v>74</v>
      </c>
      <c r="AU151" s="186" t="s">
        <v>24</v>
      </c>
      <c r="AY151" s="185" t="s">
        <v>131</v>
      </c>
      <c r="BK151" s="187">
        <f>SUM(BK152:BK154)</f>
        <v>0</v>
      </c>
    </row>
    <row r="152" spans="2:65" s="1" customFormat="1" ht="16.5" customHeight="1">
      <c r="B152" s="39"/>
      <c r="C152" s="225" t="s">
        <v>437</v>
      </c>
      <c r="D152" s="225" t="s">
        <v>252</v>
      </c>
      <c r="E152" s="226" t="s">
        <v>438</v>
      </c>
      <c r="F152" s="227" t="s">
        <v>439</v>
      </c>
      <c r="G152" s="228" t="s">
        <v>255</v>
      </c>
      <c r="H152" s="229">
        <v>459.69</v>
      </c>
      <c r="I152" s="230"/>
      <c r="J152" s="231">
        <f>ROUND(I152*H152,2)</f>
        <v>0</v>
      </c>
      <c r="K152" s="227" t="s">
        <v>137</v>
      </c>
      <c r="L152" s="232"/>
      <c r="M152" s="233" t="s">
        <v>22</v>
      </c>
      <c r="N152" s="234" t="s">
        <v>46</v>
      </c>
      <c r="O152" s="40"/>
      <c r="P152" s="199">
        <f>O152*H152</f>
        <v>0</v>
      </c>
      <c r="Q152" s="199">
        <v>5.6499999999999996E-3</v>
      </c>
      <c r="R152" s="199">
        <f>Q152*H152</f>
        <v>2.5972484999999996</v>
      </c>
      <c r="S152" s="199">
        <v>0</v>
      </c>
      <c r="T152" s="200">
        <f>S152*H152</f>
        <v>0</v>
      </c>
      <c r="AR152" s="22" t="s">
        <v>282</v>
      </c>
      <c r="AT152" s="22" t="s">
        <v>252</v>
      </c>
      <c r="AU152" s="22" t="s">
        <v>84</v>
      </c>
      <c r="AY152" s="22" t="s">
        <v>131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24</v>
      </c>
      <c r="BK152" s="201">
        <f>ROUND(I152*H152,2)</f>
        <v>0</v>
      </c>
      <c r="BL152" s="22" t="s">
        <v>203</v>
      </c>
      <c r="BM152" s="22" t="s">
        <v>440</v>
      </c>
    </row>
    <row r="153" spans="2:65" s="11" customFormat="1" ht="13.5">
      <c r="B153" s="202"/>
      <c r="C153" s="203"/>
      <c r="D153" s="204" t="s">
        <v>151</v>
      </c>
      <c r="E153" s="205" t="s">
        <v>22</v>
      </c>
      <c r="F153" s="206" t="s">
        <v>441</v>
      </c>
      <c r="G153" s="203"/>
      <c r="H153" s="207">
        <v>417.9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151</v>
      </c>
      <c r="AU153" s="213" t="s">
        <v>84</v>
      </c>
      <c r="AV153" s="11" t="s">
        <v>84</v>
      </c>
      <c r="AW153" s="11" t="s">
        <v>39</v>
      </c>
      <c r="AX153" s="11" t="s">
        <v>24</v>
      </c>
      <c r="AY153" s="213" t="s">
        <v>131</v>
      </c>
    </row>
    <row r="154" spans="2:65" s="11" customFormat="1" ht="13.5">
      <c r="B154" s="202"/>
      <c r="C154" s="203"/>
      <c r="D154" s="204" t="s">
        <v>151</v>
      </c>
      <c r="E154" s="203"/>
      <c r="F154" s="206" t="s">
        <v>442</v>
      </c>
      <c r="G154" s="203"/>
      <c r="H154" s="207">
        <v>459.69</v>
      </c>
      <c r="I154" s="208"/>
      <c r="J154" s="203"/>
      <c r="K154" s="203"/>
      <c r="L154" s="209"/>
      <c r="M154" s="239"/>
      <c r="N154" s="240"/>
      <c r="O154" s="240"/>
      <c r="P154" s="240"/>
      <c r="Q154" s="240"/>
      <c r="R154" s="240"/>
      <c r="S154" s="240"/>
      <c r="T154" s="241"/>
      <c r="AT154" s="213" t="s">
        <v>151</v>
      </c>
      <c r="AU154" s="213" t="s">
        <v>84</v>
      </c>
      <c r="AV154" s="11" t="s">
        <v>84</v>
      </c>
      <c r="AW154" s="11" t="s">
        <v>6</v>
      </c>
      <c r="AX154" s="11" t="s">
        <v>24</v>
      </c>
      <c r="AY154" s="213" t="s">
        <v>131</v>
      </c>
    </row>
    <row r="155" spans="2:65" s="1" customFormat="1" ht="6.95" customHeight="1">
      <c r="B155" s="54"/>
      <c r="C155" s="55"/>
      <c r="D155" s="55"/>
      <c r="E155" s="55"/>
      <c r="F155" s="55"/>
      <c r="G155" s="55"/>
      <c r="H155" s="55"/>
      <c r="I155" s="137"/>
      <c r="J155" s="55"/>
      <c r="K155" s="55"/>
      <c r="L155" s="59"/>
    </row>
  </sheetData>
  <sheetProtection algorithmName="SHA-512" hashValue="N9UEq50zLM5Q2gaYRa4wUVXKWS0EbOC/UcTnRpNqs1pFk2eRnFt1DMEXqcpvXjy3wSdkXZLr/CGcjinJr/qaAg==" saltValue="IHEMQ+SvnVBR3cuu3AiKicRdgo/0BrJLwUYwE2nyy5vdjTVDCIzlQcvnqr120Vq9EIO04xYWhA5xfmbC6zOMnQ==" spinCount="100000" sheet="1" objects="1" scenarios="1" formatColumns="0" formatRows="0" autoFilter="0"/>
  <autoFilter ref="C83:K154" xr:uid="{00000000-0009-0000-0000-000002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3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366" t="s">
        <v>92</v>
      </c>
      <c r="H1" s="366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8" t="str">
        <f>'Rekapitulace stavby'!K6</f>
        <v>Bělá pod Bezdězem - úpravy kanalizace v ulici Fortenská</v>
      </c>
      <c r="F7" s="359"/>
      <c r="G7" s="359"/>
      <c r="H7" s="359"/>
      <c r="I7" s="115"/>
      <c r="J7" s="27"/>
      <c r="K7" s="29"/>
    </row>
    <row r="8" spans="1:70" s="1" customFormat="1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0" t="s">
        <v>443</v>
      </c>
      <c r="F9" s="361"/>
      <c r="G9" s="361"/>
      <c r="H9" s="361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2. 2. 2015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17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7" t="s">
        <v>22</v>
      </c>
      <c r="F24" s="327"/>
      <c r="G24" s="327"/>
      <c r="H24" s="327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ROUND(J79,2)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ROUND(SUM(BE79:BE94), 2)</f>
        <v>0</v>
      </c>
      <c r="G30" s="40"/>
      <c r="H30" s="40"/>
      <c r="I30" s="129">
        <v>0.21</v>
      </c>
      <c r="J30" s="128">
        <f>ROUND(ROUND((SUM(BE79:BE94)),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ROUND(SUM(BF79:BF94), 2)</f>
        <v>0</v>
      </c>
      <c r="G31" s="40"/>
      <c r="H31" s="40"/>
      <c r="I31" s="129">
        <v>0.15</v>
      </c>
      <c r="J31" s="128">
        <f>ROUND(ROUND((SUM(BF79:BF94)),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ROUND(SUM(BG79:BG94),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ROUND(SUM(BH79:BH94),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ROUND(SUM(BI79:BI94),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8" t="str">
        <f>E7</f>
        <v>Bělá pod Bezdězem - úpravy kanalizace v ulici Fortenská</v>
      </c>
      <c r="F45" s="359"/>
      <c r="G45" s="359"/>
      <c r="H45" s="359"/>
      <c r="I45" s="116"/>
      <c r="J45" s="40"/>
      <c r="K45" s="43"/>
    </row>
    <row r="46" spans="2:11" s="1" customFormat="1" ht="14.45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0" t="str">
        <f>E9</f>
        <v>2013028-VON - VEDLEJŠÍ A OSTATNÍ NÁKLADY</v>
      </c>
      <c r="F47" s="361"/>
      <c r="G47" s="361"/>
      <c r="H47" s="361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BĚLÁ POD BEZDĚZEM</v>
      </c>
      <c r="G49" s="40"/>
      <c r="H49" s="40"/>
      <c r="I49" s="117" t="s">
        <v>27</v>
      </c>
      <c r="J49" s="118" t="str">
        <f>IF(J12="","",J12)</f>
        <v>2. 2. 2015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MĚSTO BĚLÁ POD BEZDĚZEM</v>
      </c>
      <c r="G51" s="40"/>
      <c r="H51" s="40"/>
      <c r="I51" s="117" t="s">
        <v>37</v>
      </c>
      <c r="J51" s="327" t="str">
        <f>E21</f>
        <v>ING.EVŽEN KOZÁK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36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100</v>
      </c>
      <c r="D54" s="130"/>
      <c r="E54" s="130"/>
      <c r="F54" s="130"/>
      <c r="G54" s="130"/>
      <c r="H54" s="130"/>
      <c r="I54" s="143"/>
      <c r="J54" s="144" t="s">
        <v>101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102</v>
      </c>
      <c r="D56" s="40"/>
      <c r="E56" s="40"/>
      <c r="F56" s="40"/>
      <c r="G56" s="40"/>
      <c r="H56" s="40"/>
      <c r="I56" s="116"/>
      <c r="J56" s="126">
        <f>J79</f>
        <v>0</v>
      </c>
      <c r="K56" s="43"/>
      <c r="AU56" s="22" t="s">
        <v>103</v>
      </c>
    </row>
    <row r="57" spans="2:47" s="7" customFormat="1" ht="24.95" customHeight="1">
      <c r="B57" s="147"/>
      <c r="C57" s="148"/>
      <c r="D57" s="149" t="s">
        <v>444</v>
      </c>
      <c r="E57" s="150"/>
      <c r="F57" s="150"/>
      <c r="G57" s="150"/>
      <c r="H57" s="150"/>
      <c r="I57" s="151"/>
      <c r="J57" s="152">
        <f>J80</f>
        <v>0</v>
      </c>
      <c r="K57" s="153"/>
    </row>
    <row r="58" spans="2:47" s="8" customFormat="1" ht="19.899999999999999" customHeight="1">
      <c r="B58" s="154"/>
      <c r="C58" s="155"/>
      <c r="D58" s="156" t="s">
        <v>445</v>
      </c>
      <c r="E58" s="157"/>
      <c r="F58" s="157"/>
      <c r="G58" s="157"/>
      <c r="H58" s="157"/>
      <c r="I58" s="158"/>
      <c r="J58" s="159">
        <f>J81</f>
        <v>0</v>
      </c>
      <c r="K58" s="160"/>
    </row>
    <row r="59" spans="2:47" s="8" customFormat="1" ht="19.899999999999999" customHeight="1">
      <c r="B59" s="154"/>
      <c r="C59" s="155"/>
      <c r="D59" s="156" t="s">
        <v>446</v>
      </c>
      <c r="E59" s="157"/>
      <c r="F59" s="157"/>
      <c r="G59" s="157"/>
      <c r="H59" s="157"/>
      <c r="I59" s="158"/>
      <c r="J59" s="159">
        <f>J93</f>
        <v>0</v>
      </c>
      <c r="K59" s="160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6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7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40"/>
      <c r="J65" s="58"/>
      <c r="K65" s="58"/>
      <c r="L65" s="59"/>
    </row>
    <row r="66" spans="2:63" s="1" customFormat="1" ht="36.950000000000003" customHeight="1">
      <c r="B66" s="39"/>
      <c r="C66" s="60" t="s">
        <v>115</v>
      </c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6.95" customHeight="1">
      <c r="B67" s="39"/>
      <c r="C67" s="61"/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6.5" customHeight="1">
      <c r="B69" s="39"/>
      <c r="C69" s="61"/>
      <c r="D69" s="61"/>
      <c r="E69" s="363" t="str">
        <f>E7</f>
        <v>Bělá pod Bezdězem - úpravy kanalizace v ulici Fortenská</v>
      </c>
      <c r="F69" s="364"/>
      <c r="G69" s="364"/>
      <c r="H69" s="364"/>
      <c r="I69" s="161"/>
      <c r="J69" s="61"/>
      <c r="K69" s="61"/>
      <c r="L69" s="59"/>
    </row>
    <row r="70" spans="2:63" s="1" customFormat="1" ht="14.45" customHeight="1">
      <c r="B70" s="39"/>
      <c r="C70" s="63" t="s">
        <v>97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63" s="1" customFormat="1" ht="17.25" customHeight="1">
      <c r="B71" s="39"/>
      <c r="C71" s="61"/>
      <c r="D71" s="61"/>
      <c r="E71" s="338" t="str">
        <f>E9</f>
        <v>2013028-VON - VEDLEJŠÍ A OSTATNÍ NÁKLADY</v>
      </c>
      <c r="F71" s="365"/>
      <c r="G71" s="365"/>
      <c r="H71" s="365"/>
      <c r="I71" s="161"/>
      <c r="J71" s="61"/>
      <c r="K71" s="61"/>
      <c r="L71" s="59"/>
    </row>
    <row r="72" spans="2:63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63" s="1" customFormat="1" ht="18" customHeight="1">
      <c r="B73" s="39"/>
      <c r="C73" s="63" t="s">
        <v>25</v>
      </c>
      <c r="D73" s="61"/>
      <c r="E73" s="61"/>
      <c r="F73" s="162" t="str">
        <f>F12</f>
        <v>BĚLÁ POD BEZDĚZEM</v>
      </c>
      <c r="G73" s="61"/>
      <c r="H73" s="61"/>
      <c r="I73" s="163" t="s">
        <v>27</v>
      </c>
      <c r="J73" s="71" t="str">
        <f>IF(J12="","",J12)</f>
        <v>2. 2. 2015</v>
      </c>
      <c r="K73" s="61"/>
      <c r="L73" s="59"/>
    </row>
    <row r="74" spans="2:63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63" s="1" customFormat="1">
      <c r="B75" s="39"/>
      <c r="C75" s="63" t="s">
        <v>31</v>
      </c>
      <c r="D75" s="61"/>
      <c r="E75" s="61"/>
      <c r="F75" s="162" t="str">
        <f>E15</f>
        <v>MĚSTO BĚLÁ POD BEZDĚZEM</v>
      </c>
      <c r="G75" s="61"/>
      <c r="H75" s="61"/>
      <c r="I75" s="163" t="s">
        <v>37</v>
      </c>
      <c r="J75" s="162" t="str">
        <f>E21</f>
        <v>ING.EVŽEN KOZÁK</v>
      </c>
      <c r="K75" s="61"/>
      <c r="L75" s="59"/>
    </row>
    <row r="76" spans="2:63" s="1" customFormat="1" ht="14.45" customHeight="1">
      <c r="B76" s="39"/>
      <c r="C76" s="63" t="s">
        <v>35</v>
      </c>
      <c r="D76" s="61"/>
      <c r="E76" s="61"/>
      <c r="F76" s="162" t="str">
        <f>IF(E18="","",E18)</f>
        <v/>
      </c>
      <c r="G76" s="61"/>
      <c r="H76" s="61"/>
      <c r="I76" s="161"/>
      <c r="J76" s="61"/>
      <c r="K76" s="61"/>
      <c r="L76" s="59"/>
    </row>
    <row r="77" spans="2:63" s="1" customFormat="1" ht="10.3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63" s="9" customFormat="1" ht="29.25" customHeight="1">
      <c r="B78" s="164"/>
      <c r="C78" s="165" t="s">
        <v>116</v>
      </c>
      <c r="D78" s="166" t="s">
        <v>60</v>
      </c>
      <c r="E78" s="166" t="s">
        <v>56</v>
      </c>
      <c r="F78" s="166" t="s">
        <v>117</v>
      </c>
      <c r="G78" s="166" t="s">
        <v>118</v>
      </c>
      <c r="H78" s="166" t="s">
        <v>119</v>
      </c>
      <c r="I78" s="167" t="s">
        <v>120</v>
      </c>
      <c r="J78" s="166" t="s">
        <v>101</v>
      </c>
      <c r="K78" s="168" t="s">
        <v>121</v>
      </c>
      <c r="L78" s="169"/>
      <c r="M78" s="79" t="s">
        <v>122</v>
      </c>
      <c r="N78" s="80" t="s">
        <v>45</v>
      </c>
      <c r="O78" s="80" t="s">
        <v>123</v>
      </c>
      <c r="P78" s="80" t="s">
        <v>124</v>
      </c>
      <c r="Q78" s="80" t="s">
        <v>125</v>
      </c>
      <c r="R78" s="80" t="s">
        <v>126</v>
      </c>
      <c r="S78" s="80" t="s">
        <v>127</v>
      </c>
      <c r="T78" s="81" t="s">
        <v>128</v>
      </c>
    </row>
    <row r="79" spans="2:63" s="1" customFormat="1" ht="29.25" customHeight="1">
      <c r="B79" s="39"/>
      <c r="C79" s="85" t="s">
        <v>102</v>
      </c>
      <c r="D79" s="61"/>
      <c r="E79" s="61"/>
      <c r="F79" s="61"/>
      <c r="G79" s="61"/>
      <c r="H79" s="61"/>
      <c r="I79" s="161"/>
      <c r="J79" s="170">
        <f>BK79</f>
        <v>0</v>
      </c>
      <c r="K79" s="61"/>
      <c r="L79" s="59"/>
      <c r="M79" s="82"/>
      <c r="N79" s="83"/>
      <c r="O79" s="83"/>
      <c r="P79" s="171">
        <f>P80</f>
        <v>0</v>
      </c>
      <c r="Q79" s="83"/>
      <c r="R79" s="171">
        <f>R80</f>
        <v>0</v>
      </c>
      <c r="S79" s="83"/>
      <c r="T79" s="172">
        <f>T80</f>
        <v>0</v>
      </c>
      <c r="AT79" s="22" t="s">
        <v>74</v>
      </c>
      <c r="AU79" s="22" t="s">
        <v>103</v>
      </c>
      <c r="BK79" s="173">
        <f>BK80</f>
        <v>0</v>
      </c>
    </row>
    <row r="80" spans="2:63" s="10" customFormat="1" ht="37.35" customHeight="1">
      <c r="B80" s="174"/>
      <c r="C80" s="175"/>
      <c r="D80" s="176" t="s">
        <v>74</v>
      </c>
      <c r="E80" s="177" t="s">
        <v>447</v>
      </c>
      <c r="F80" s="177" t="s">
        <v>448</v>
      </c>
      <c r="G80" s="175"/>
      <c r="H80" s="175"/>
      <c r="I80" s="178"/>
      <c r="J80" s="179">
        <f>BK80</f>
        <v>0</v>
      </c>
      <c r="K80" s="175"/>
      <c r="L80" s="180"/>
      <c r="M80" s="181"/>
      <c r="N80" s="182"/>
      <c r="O80" s="182"/>
      <c r="P80" s="183">
        <f>P81+P93</f>
        <v>0</v>
      </c>
      <c r="Q80" s="182"/>
      <c r="R80" s="183">
        <f>R81+R93</f>
        <v>0</v>
      </c>
      <c r="S80" s="182"/>
      <c r="T80" s="184">
        <f>T81+T93</f>
        <v>0</v>
      </c>
      <c r="AR80" s="185" t="s">
        <v>138</v>
      </c>
      <c r="AT80" s="186" t="s">
        <v>74</v>
      </c>
      <c r="AU80" s="186" t="s">
        <v>75</v>
      </c>
      <c r="AY80" s="185" t="s">
        <v>131</v>
      </c>
      <c r="BK80" s="187">
        <f>BK81+BK93</f>
        <v>0</v>
      </c>
    </row>
    <row r="81" spans="2:65" s="10" customFormat="1" ht="19.899999999999999" customHeight="1">
      <c r="B81" s="174"/>
      <c r="C81" s="175"/>
      <c r="D81" s="176" t="s">
        <v>74</v>
      </c>
      <c r="E81" s="188" t="s">
        <v>75</v>
      </c>
      <c r="F81" s="188" t="s">
        <v>448</v>
      </c>
      <c r="G81" s="175"/>
      <c r="H81" s="175"/>
      <c r="I81" s="178"/>
      <c r="J81" s="189">
        <f>BK81</f>
        <v>0</v>
      </c>
      <c r="K81" s="175"/>
      <c r="L81" s="180"/>
      <c r="M81" s="181"/>
      <c r="N81" s="182"/>
      <c r="O81" s="182"/>
      <c r="P81" s="183">
        <f>SUM(P82:P92)</f>
        <v>0</v>
      </c>
      <c r="Q81" s="182"/>
      <c r="R81" s="183">
        <f>SUM(R82:R92)</f>
        <v>0</v>
      </c>
      <c r="S81" s="182"/>
      <c r="T81" s="184">
        <f>SUM(T82:T92)</f>
        <v>0</v>
      </c>
      <c r="AR81" s="185" t="s">
        <v>138</v>
      </c>
      <c r="AT81" s="186" t="s">
        <v>74</v>
      </c>
      <c r="AU81" s="186" t="s">
        <v>24</v>
      </c>
      <c r="AY81" s="185" t="s">
        <v>131</v>
      </c>
      <c r="BK81" s="187">
        <f>SUM(BK82:BK92)</f>
        <v>0</v>
      </c>
    </row>
    <row r="82" spans="2:65" s="1" customFormat="1" ht="16.5" customHeight="1">
      <c r="B82" s="39"/>
      <c r="C82" s="190" t="s">
        <v>24</v>
      </c>
      <c r="D82" s="190" t="s">
        <v>133</v>
      </c>
      <c r="E82" s="191" t="s">
        <v>449</v>
      </c>
      <c r="F82" s="192" t="s">
        <v>450</v>
      </c>
      <c r="G82" s="193" t="s">
        <v>451</v>
      </c>
      <c r="H82" s="194">
        <v>1</v>
      </c>
      <c r="I82" s="195"/>
      <c r="J82" s="196">
        <f t="shared" ref="J82:J92" si="0">ROUND(I82*H82,2)</f>
        <v>0</v>
      </c>
      <c r="K82" s="192" t="s">
        <v>171</v>
      </c>
      <c r="L82" s="59"/>
      <c r="M82" s="197" t="s">
        <v>22</v>
      </c>
      <c r="N82" s="198" t="s">
        <v>46</v>
      </c>
      <c r="O82" s="40"/>
      <c r="P82" s="199">
        <f t="shared" ref="P82:P92" si="1">O82*H82</f>
        <v>0</v>
      </c>
      <c r="Q82" s="199">
        <v>0</v>
      </c>
      <c r="R82" s="199">
        <f t="shared" ref="R82:R92" si="2">Q82*H82</f>
        <v>0</v>
      </c>
      <c r="S82" s="199">
        <v>0</v>
      </c>
      <c r="T82" s="200">
        <f t="shared" ref="T82:T92" si="3">S82*H82</f>
        <v>0</v>
      </c>
      <c r="AR82" s="22" t="s">
        <v>452</v>
      </c>
      <c r="AT82" s="22" t="s">
        <v>133</v>
      </c>
      <c r="AU82" s="22" t="s">
        <v>84</v>
      </c>
      <c r="AY82" s="22" t="s">
        <v>131</v>
      </c>
      <c r="BE82" s="201">
        <f t="shared" ref="BE82:BE92" si="4">IF(N82="základní",J82,0)</f>
        <v>0</v>
      </c>
      <c r="BF82" s="201">
        <f t="shared" ref="BF82:BF92" si="5">IF(N82="snížená",J82,0)</f>
        <v>0</v>
      </c>
      <c r="BG82" s="201">
        <f t="shared" ref="BG82:BG92" si="6">IF(N82="zákl. přenesená",J82,0)</f>
        <v>0</v>
      </c>
      <c r="BH82" s="201">
        <f t="shared" ref="BH82:BH92" si="7">IF(N82="sníž. přenesená",J82,0)</f>
        <v>0</v>
      </c>
      <c r="BI82" s="201">
        <f t="shared" ref="BI82:BI92" si="8">IF(N82="nulová",J82,0)</f>
        <v>0</v>
      </c>
      <c r="BJ82" s="22" t="s">
        <v>24</v>
      </c>
      <c r="BK82" s="201">
        <f t="shared" ref="BK82:BK92" si="9">ROUND(I82*H82,2)</f>
        <v>0</v>
      </c>
      <c r="BL82" s="22" t="s">
        <v>452</v>
      </c>
      <c r="BM82" s="22" t="s">
        <v>453</v>
      </c>
    </row>
    <row r="83" spans="2:65" s="1" customFormat="1" ht="16.5" customHeight="1">
      <c r="B83" s="39"/>
      <c r="C83" s="190" t="s">
        <v>84</v>
      </c>
      <c r="D83" s="190" t="s">
        <v>133</v>
      </c>
      <c r="E83" s="191" t="s">
        <v>454</v>
      </c>
      <c r="F83" s="192" t="s">
        <v>455</v>
      </c>
      <c r="G83" s="193" t="s">
        <v>451</v>
      </c>
      <c r="H83" s="194">
        <v>1</v>
      </c>
      <c r="I83" s="195"/>
      <c r="J83" s="196">
        <f t="shared" si="0"/>
        <v>0</v>
      </c>
      <c r="K83" s="192" t="s">
        <v>171</v>
      </c>
      <c r="L83" s="59"/>
      <c r="M83" s="197" t="s">
        <v>22</v>
      </c>
      <c r="N83" s="198" t="s">
        <v>46</v>
      </c>
      <c r="O83" s="40"/>
      <c r="P83" s="199">
        <f t="shared" si="1"/>
        <v>0</v>
      </c>
      <c r="Q83" s="199">
        <v>0</v>
      </c>
      <c r="R83" s="199">
        <f t="shared" si="2"/>
        <v>0</v>
      </c>
      <c r="S83" s="199">
        <v>0</v>
      </c>
      <c r="T83" s="200">
        <f t="shared" si="3"/>
        <v>0</v>
      </c>
      <c r="AR83" s="22" t="s">
        <v>452</v>
      </c>
      <c r="AT83" s="22" t="s">
        <v>133</v>
      </c>
      <c r="AU83" s="22" t="s">
        <v>84</v>
      </c>
      <c r="AY83" s="22" t="s">
        <v>131</v>
      </c>
      <c r="BE83" s="201">
        <f t="shared" si="4"/>
        <v>0</v>
      </c>
      <c r="BF83" s="201">
        <f t="shared" si="5"/>
        <v>0</v>
      </c>
      <c r="BG83" s="201">
        <f t="shared" si="6"/>
        <v>0</v>
      </c>
      <c r="BH83" s="201">
        <f t="shared" si="7"/>
        <v>0</v>
      </c>
      <c r="BI83" s="201">
        <f t="shared" si="8"/>
        <v>0</v>
      </c>
      <c r="BJ83" s="22" t="s">
        <v>24</v>
      </c>
      <c r="BK83" s="201">
        <f t="shared" si="9"/>
        <v>0</v>
      </c>
      <c r="BL83" s="22" t="s">
        <v>452</v>
      </c>
      <c r="BM83" s="22" t="s">
        <v>456</v>
      </c>
    </row>
    <row r="84" spans="2:65" s="1" customFormat="1" ht="16.5" customHeight="1">
      <c r="B84" s="39"/>
      <c r="C84" s="190" t="s">
        <v>143</v>
      </c>
      <c r="D84" s="190" t="s">
        <v>133</v>
      </c>
      <c r="E84" s="191" t="s">
        <v>457</v>
      </c>
      <c r="F84" s="192" t="s">
        <v>458</v>
      </c>
      <c r="G84" s="193" t="s">
        <v>451</v>
      </c>
      <c r="H84" s="194">
        <v>1</v>
      </c>
      <c r="I84" s="195"/>
      <c r="J84" s="196">
        <f t="shared" si="0"/>
        <v>0</v>
      </c>
      <c r="K84" s="192" t="s">
        <v>171</v>
      </c>
      <c r="L84" s="59"/>
      <c r="M84" s="197" t="s">
        <v>22</v>
      </c>
      <c r="N84" s="198" t="s">
        <v>46</v>
      </c>
      <c r="O84" s="40"/>
      <c r="P84" s="199">
        <f t="shared" si="1"/>
        <v>0</v>
      </c>
      <c r="Q84" s="199">
        <v>0</v>
      </c>
      <c r="R84" s="199">
        <f t="shared" si="2"/>
        <v>0</v>
      </c>
      <c r="S84" s="199">
        <v>0</v>
      </c>
      <c r="T84" s="200">
        <f t="shared" si="3"/>
        <v>0</v>
      </c>
      <c r="AR84" s="22" t="s">
        <v>452</v>
      </c>
      <c r="AT84" s="22" t="s">
        <v>133</v>
      </c>
      <c r="AU84" s="22" t="s">
        <v>84</v>
      </c>
      <c r="AY84" s="22" t="s">
        <v>131</v>
      </c>
      <c r="BE84" s="201">
        <f t="shared" si="4"/>
        <v>0</v>
      </c>
      <c r="BF84" s="201">
        <f t="shared" si="5"/>
        <v>0</v>
      </c>
      <c r="BG84" s="201">
        <f t="shared" si="6"/>
        <v>0</v>
      </c>
      <c r="BH84" s="201">
        <f t="shared" si="7"/>
        <v>0</v>
      </c>
      <c r="BI84" s="201">
        <f t="shared" si="8"/>
        <v>0</v>
      </c>
      <c r="BJ84" s="22" t="s">
        <v>24</v>
      </c>
      <c r="BK84" s="201">
        <f t="shared" si="9"/>
        <v>0</v>
      </c>
      <c r="BL84" s="22" t="s">
        <v>452</v>
      </c>
      <c r="BM84" s="22" t="s">
        <v>459</v>
      </c>
    </row>
    <row r="85" spans="2:65" s="1" customFormat="1" ht="16.5" customHeight="1">
      <c r="B85" s="39"/>
      <c r="C85" s="190" t="s">
        <v>138</v>
      </c>
      <c r="D85" s="190" t="s">
        <v>133</v>
      </c>
      <c r="E85" s="191" t="s">
        <v>460</v>
      </c>
      <c r="F85" s="192" t="s">
        <v>461</v>
      </c>
      <c r="G85" s="193" t="s">
        <v>451</v>
      </c>
      <c r="H85" s="194">
        <v>1</v>
      </c>
      <c r="I85" s="195"/>
      <c r="J85" s="196">
        <f t="shared" si="0"/>
        <v>0</v>
      </c>
      <c r="K85" s="192" t="s">
        <v>171</v>
      </c>
      <c r="L85" s="59"/>
      <c r="M85" s="197" t="s">
        <v>22</v>
      </c>
      <c r="N85" s="198" t="s">
        <v>46</v>
      </c>
      <c r="O85" s="40"/>
      <c r="P85" s="199">
        <f t="shared" si="1"/>
        <v>0</v>
      </c>
      <c r="Q85" s="199">
        <v>0</v>
      </c>
      <c r="R85" s="199">
        <f t="shared" si="2"/>
        <v>0</v>
      </c>
      <c r="S85" s="199">
        <v>0</v>
      </c>
      <c r="T85" s="200">
        <f t="shared" si="3"/>
        <v>0</v>
      </c>
      <c r="AR85" s="22" t="s">
        <v>452</v>
      </c>
      <c r="AT85" s="22" t="s">
        <v>133</v>
      </c>
      <c r="AU85" s="22" t="s">
        <v>84</v>
      </c>
      <c r="AY85" s="22" t="s">
        <v>131</v>
      </c>
      <c r="BE85" s="201">
        <f t="shared" si="4"/>
        <v>0</v>
      </c>
      <c r="BF85" s="201">
        <f t="shared" si="5"/>
        <v>0</v>
      </c>
      <c r="BG85" s="201">
        <f t="shared" si="6"/>
        <v>0</v>
      </c>
      <c r="BH85" s="201">
        <f t="shared" si="7"/>
        <v>0</v>
      </c>
      <c r="BI85" s="201">
        <f t="shared" si="8"/>
        <v>0</v>
      </c>
      <c r="BJ85" s="22" t="s">
        <v>24</v>
      </c>
      <c r="BK85" s="201">
        <f t="shared" si="9"/>
        <v>0</v>
      </c>
      <c r="BL85" s="22" t="s">
        <v>452</v>
      </c>
      <c r="BM85" s="22" t="s">
        <v>462</v>
      </c>
    </row>
    <row r="86" spans="2:65" s="1" customFormat="1" ht="16.5" customHeight="1">
      <c r="B86" s="39"/>
      <c r="C86" s="190" t="s">
        <v>153</v>
      </c>
      <c r="D86" s="190" t="s">
        <v>133</v>
      </c>
      <c r="E86" s="191" t="s">
        <v>463</v>
      </c>
      <c r="F86" s="192" t="s">
        <v>464</v>
      </c>
      <c r="G86" s="193" t="s">
        <v>451</v>
      </c>
      <c r="H86" s="194">
        <v>1</v>
      </c>
      <c r="I86" s="195"/>
      <c r="J86" s="196">
        <f t="shared" si="0"/>
        <v>0</v>
      </c>
      <c r="K86" s="192" t="s">
        <v>171</v>
      </c>
      <c r="L86" s="59"/>
      <c r="M86" s="197" t="s">
        <v>22</v>
      </c>
      <c r="N86" s="198" t="s">
        <v>46</v>
      </c>
      <c r="O86" s="40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452</v>
      </c>
      <c r="AT86" s="22" t="s">
        <v>133</v>
      </c>
      <c r="AU86" s="22" t="s">
        <v>84</v>
      </c>
      <c r="AY86" s="22" t="s">
        <v>131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24</v>
      </c>
      <c r="BK86" s="201">
        <f t="shared" si="9"/>
        <v>0</v>
      </c>
      <c r="BL86" s="22" t="s">
        <v>452</v>
      </c>
      <c r="BM86" s="22" t="s">
        <v>465</v>
      </c>
    </row>
    <row r="87" spans="2:65" s="1" customFormat="1" ht="16.5" customHeight="1">
      <c r="B87" s="39"/>
      <c r="C87" s="190" t="s">
        <v>158</v>
      </c>
      <c r="D87" s="190" t="s">
        <v>133</v>
      </c>
      <c r="E87" s="191" t="s">
        <v>466</v>
      </c>
      <c r="F87" s="192" t="s">
        <v>467</v>
      </c>
      <c r="G87" s="193" t="s">
        <v>451</v>
      </c>
      <c r="H87" s="194">
        <v>1</v>
      </c>
      <c r="I87" s="195"/>
      <c r="J87" s="196">
        <f t="shared" si="0"/>
        <v>0</v>
      </c>
      <c r="K87" s="192" t="s">
        <v>171</v>
      </c>
      <c r="L87" s="59"/>
      <c r="M87" s="197" t="s">
        <v>22</v>
      </c>
      <c r="N87" s="198" t="s">
        <v>46</v>
      </c>
      <c r="O87" s="40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AR87" s="22" t="s">
        <v>452</v>
      </c>
      <c r="AT87" s="22" t="s">
        <v>133</v>
      </c>
      <c r="AU87" s="22" t="s">
        <v>84</v>
      </c>
      <c r="AY87" s="22" t="s">
        <v>131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24</v>
      </c>
      <c r="BK87" s="201">
        <f t="shared" si="9"/>
        <v>0</v>
      </c>
      <c r="BL87" s="22" t="s">
        <v>452</v>
      </c>
      <c r="BM87" s="22" t="s">
        <v>468</v>
      </c>
    </row>
    <row r="88" spans="2:65" s="1" customFormat="1" ht="16.5" customHeight="1">
      <c r="B88" s="39"/>
      <c r="C88" s="190" t="s">
        <v>163</v>
      </c>
      <c r="D88" s="190" t="s">
        <v>133</v>
      </c>
      <c r="E88" s="191" t="s">
        <v>469</v>
      </c>
      <c r="F88" s="192" t="s">
        <v>470</v>
      </c>
      <c r="G88" s="193" t="s">
        <v>451</v>
      </c>
      <c r="H88" s="194">
        <v>1</v>
      </c>
      <c r="I88" s="195"/>
      <c r="J88" s="196">
        <f t="shared" si="0"/>
        <v>0</v>
      </c>
      <c r="K88" s="192" t="s">
        <v>171</v>
      </c>
      <c r="L88" s="59"/>
      <c r="M88" s="197" t="s">
        <v>22</v>
      </c>
      <c r="N88" s="198" t="s">
        <v>46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452</v>
      </c>
      <c r="AT88" s="22" t="s">
        <v>133</v>
      </c>
      <c r="AU88" s="22" t="s">
        <v>84</v>
      </c>
      <c r="AY88" s="22" t="s">
        <v>131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24</v>
      </c>
      <c r="BK88" s="201">
        <f t="shared" si="9"/>
        <v>0</v>
      </c>
      <c r="BL88" s="22" t="s">
        <v>452</v>
      </c>
      <c r="BM88" s="22" t="s">
        <v>471</v>
      </c>
    </row>
    <row r="89" spans="2:65" s="1" customFormat="1" ht="16.5" customHeight="1">
      <c r="B89" s="39"/>
      <c r="C89" s="190" t="s">
        <v>168</v>
      </c>
      <c r="D89" s="190" t="s">
        <v>133</v>
      </c>
      <c r="E89" s="191" t="s">
        <v>472</v>
      </c>
      <c r="F89" s="192" t="s">
        <v>473</v>
      </c>
      <c r="G89" s="193" t="s">
        <v>451</v>
      </c>
      <c r="H89" s="194">
        <v>1</v>
      </c>
      <c r="I89" s="195"/>
      <c r="J89" s="196">
        <f t="shared" si="0"/>
        <v>0</v>
      </c>
      <c r="K89" s="192" t="s">
        <v>171</v>
      </c>
      <c r="L89" s="59"/>
      <c r="M89" s="197" t="s">
        <v>22</v>
      </c>
      <c r="N89" s="198" t="s">
        <v>46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452</v>
      </c>
      <c r="AT89" s="22" t="s">
        <v>133</v>
      </c>
      <c r="AU89" s="22" t="s">
        <v>84</v>
      </c>
      <c r="AY89" s="22" t="s">
        <v>131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452</v>
      </c>
      <c r="BM89" s="22" t="s">
        <v>474</v>
      </c>
    </row>
    <row r="90" spans="2:65" s="1" customFormat="1" ht="16.5" customHeight="1">
      <c r="B90" s="39"/>
      <c r="C90" s="190" t="s">
        <v>173</v>
      </c>
      <c r="D90" s="190" t="s">
        <v>133</v>
      </c>
      <c r="E90" s="191" t="s">
        <v>475</v>
      </c>
      <c r="F90" s="192" t="s">
        <v>476</v>
      </c>
      <c r="G90" s="193" t="s">
        <v>451</v>
      </c>
      <c r="H90" s="194">
        <v>1</v>
      </c>
      <c r="I90" s="195"/>
      <c r="J90" s="196">
        <f t="shared" si="0"/>
        <v>0</v>
      </c>
      <c r="K90" s="192" t="s">
        <v>171</v>
      </c>
      <c r="L90" s="59"/>
      <c r="M90" s="197" t="s">
        <v>22</v>
      </c>
      <c r="N90" s="198" t="s">
        <v>46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452</v>
      </c>
      <c r="AT90" s="22" t="s">
        <v>133</v>
      </c>
      <c r="AU90" s="22" t="s">
        <v>84</v>
      </c>
      <c r="AY90" s="22" t="s">
        <v>131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452</v>
      </c>
      <c r="BM90" s="22" t="s">
        <v>477</v>
      </c>
    </row>
    <row r="91" spans="2:65" s="1" customFormat="1" ht="16.5" customHeight="1">
      <c r="B91" s="39"/>
      <c r="C91" s="190" t="s">
        <v>29</v>
      </c>
      <c r="D91" s="190" t="s">
        <v>133</v>
      </c>
      <c r="E91" s="191" t="s">
        <v>478</v>
      </c>
      <c r="F91" s="192" t="s">
        <v>479</v>
      </c>
      <c r="G91" s="193" t="s">
        <v>451</v>
      </c>
      <c r="H91" s="194">
        <v>1</v>
      </c>
      <c r="I91" s="195"/>
      <c r="J91" s="196">
        <f t="shared" si="0"/>
        <v>0</v>
      </c>
      <c r="K91" s="192" t="s">
        <v>171</v>
      </c>
      <c r="L91" s="59"/>
      <c r="M91" s="197" t="s">
        <v>22</v>
      </c>
      <c r="N91" s="198" t="s">
        <v>46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452</v>
      </c>
      <c r="AT91" s="22" t="s">
        <v>133</v>
      </c>
      <c r="AU91" s="22" t="s">
        <v>84</v>
      </c>
      <c r="AY91" s="22" t="s">
        <v>131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452</v>
      </c>
      <c r="BM91" s="22" t="s">
        <v>480</v>
      </c>
    </row>
    <row r="92" spans="2:65" s="1" customFormat="1" ht="16.5" customHeight="1">
      <c r="B92" s="39"/>
      <c r="C92" s="190" t="s">
        <v>180</v>
      </c>
      <c r="D92" s="190" t="s">
        <v>133</v>
      </c>
      <c r="E92" s="191" t="s">
        <v>481</v>
      </c>
      <c r="F92" s="192" t="s">
        <v>482</v>
      </c>
      <c r="G92" s="193" t="s">
        <v>260</v>
      </c>
      <c r="H92" s="194">
        <v>5</v>
      </c>
      <c r="I92" s="195"/>
      <c r="J92" s="196">
        <f t="shared" si="0"/>
        <v>0</v>
      </c>
      <c r="K92" s="192" t="s">
        <v>171</v>
      </c>
      <c r="L92" s="59"/>
      <c r="M92" s="197" t="s">
        <v>22</v>
      </c>
      <c r="N92" s="198" t="s">
        <v>46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452</v>
      </c>
      <c r="AT92" s="22" t="s">
        <v>133</v>
      </c>
      <c r="AU92" s="22" t="s">
        <v>84</v>
      </c>
      <c r="AY92" s="22" t="s">
        <v>131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452</v>
      </c>
      <c r="BM92" s="22" t="s">
        <v>483</v>
      </c>
    </row>
    <row r="93" spans="2:65" s="10" customFormat="1" ht="29.85" customHeight="1">
      <c r="B93" s="174"/>
      <c r="C93" s="175"/>
      <c r="D93" s="176" t="s">
        <v>74</v>
      </c>
      <c r="E93" s="188" t="s">
        <v>484</v>
      </c>
      <c r="F93" s="188" t="s">
        <v>485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P94</f>
        <v>0</v>
      </c>
      <c r="Q93" s="182"/>
      <c r="R93" s="183">
        <f>R94</f>
        <v>0</v>
      </c>
      <c r="S93" s="182"/>
      <c r="T93" s="184">
        <f>T94</f>
        <v>0</v>
      </c>
      <c r="AR93" s="185" t="s">
        <v>153</v>
      </c>
      <c r="AT93" s="186" t="s">
        <v>74</v>
      </c>
      <c r="AU93" s="186" t="s">
        <v>24</v>
      </c>
      <c r="AY93" s="185" t="s">
        <v>131</v>
      </c>
      <c r="BK93" s="187">
        <f>BK94</f>
        <v>0</v>
      </c>
    </row>
    <row r="94" spans="2:65" s="1" customFormat="1" ht="16.5" customHeight="1">
      <c r="B94" s="39"/>
      <c r="C94" s="190" t="s">
        <v>184</v>
      </c>
      <c r="D94" s="190" t="s">
        <v>133</v>
      </c>
      <c r="E94" s="191" t="s">
        <v>486</v>
      </c>
      <c r="F94" s="192" t="s">
        <v>487</v>
      </c>
      <c r="G94" s="193" t="s">
        <v>451</v>
      </c>
      <c r="H94" s="194">
        <v>1</v>
      </c>
      <c r="I94" s="195"/>
      <c r="J94" s="196">
        <f>ROUND(I94*H94,2)</f>
        <v>0</v>
      </c>
      <c r="K94" s="192" t="s">
        <v>488</v>
      </c>
      <c r="L94" s="59"/>
      <c r="M94" s="197" t="s">
        <v>22</v>
      </c>
      <c r="N94" s="235" t="s">
        <v>46</v>
      </c>
      <c r="O94" s="236"/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AR94" s="22" t="s">
        <v>452</v>
      </c>
      <c r="AT94" s="22" t="s">
        <v>133</v>
      </c>
      <c r="AU94" s="22" t="s">
        <v>84</v>
      </c>
      <c r="AY94" s="22" t="s">
        <v>131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24</v>
      </c>
      <c r="BK94" s="201">
        <f>ROUND(I94*H94,2)</f>
        <v>0</v>
      </c>
      <c r="BL94" s="22" t="s">
        <v>452</v>
      </c>
      <c r="BM94" s="22" t="s">
        <v>489</v>
      </c>
    </row>
    <row r="95" spans="2:65" s="1" customFormat="1" ht="6.95" customHeight="1">
      <c r="B95" s="54"/>
      <c r="C95" s="55"/>
      <c r="D95" s="55"/>
      <c r="E95" s="55"/>
      <c r="F95" s="55"/>
      <c r="G95" s="55"/>
      <c r="H95" s="55"/>
      <c r="I95" s="137"/>
      <c r="J95" s="55"/>
      <c r="K95" s="55"/>
      <c r="L95" s="59"/>
    </row>
  </sheetData>
  <sheetProtection algorithmName="SHA-512" hashValue="OCSPmdL3Ypfm0Sas/Y1uHbnq+4xi62Bh0trpe2fZjjQDL7jlwBcOKQadQ4COKA33RXPkiZ6ZGkltOxKOEnBJPw==" saltValue="EjR19Ii1Q3Ix77yXthBLYaJduT/E3kAdMUkjAl6K2yq6p4jfLjJUhSxS2AxO1ykm7UVts0CjJfe9PbXk4jYQEA==" spinCount="100000" sheet="1" objects="1" scenarios="1" formatColumns="0" formatRows="0" autoFilter="0"/>
  <autoFilter ref="C78:K94" xr:uid="{00000000-0009-0000-0000-000003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8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70" t="s">
        <v>490</v>
      </c>
      <c r="D3" s="370"/>
      <c r="E3" s="370"/>
      <c r="F3" s="370"/>
      <c r="G3" s="370"/>
      <c r="H3" s="370"/>
      <c r="I3" s="370"/>
      <c r="J3" s="370"/>
      <c r="K3" s="247"/>
    </row>
    <row r="4" spans="2:11" ht="25.5" customHeight="1">
      <c r="B4" s="248"/>
      <c r="C4" s="374" t="s">
        <v>491</v>
      </c>
      <c r="D4" s="374"/>
      <c r="E4" s="374"/>
      <c r="F4" s="374"/>
      <c r="G4" s="374"/>
      <c r="H4" s="374"/>
      <c r="I4" s="374"/>
      <c r="J4" s="374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73" t="s">
        <v>492</v>
      </c>
      <c r="D6" s="373"/>
      <c r="E6" s="373"/>
      <c r="F6" s="373"/>
      <c r="G6" s="373"/>
      <c r="H6" s="373"/>
      <c r="I6" s="373"/>
      <c r="J6" s="373"/>
      <c r="K6" s="249"/>
    </row>
    <row r="7" spans="2:11" ht="15" customHeight="1">
      <c r="B7" s="252"/>
      <c r="C7" s="373" t="s">
        <v>493</v>
      </c>
      <c r="D7" s="373"/>
      <c r="E7" s="373"/>
      <c r="F7" s="373"/>
      <c r="G7" s="373"/>
      <c r="H7" s="373"/>
      <c r="I7" s="373"/>
      <c r="J7" s="373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73" t="s">
        <v>494</v>
      </c>
      <c r="D9" s="373"/>
      <c r="E9" s="373"/>
      <c r="F9" s="373"/>
      <c r="G9" s="373"/>
      <c r="H9" s="373"/>
      <c r="I9" s="373"/>
      <c r="J9" s="373"/>
      <c r="K9" s="249"/>
    </row>
    <row r="10" spans="2:11" ht="15" customHeight="1">
      <c r="B10" s="252"/>
      <c r="C10" s="251"/>
      <c r="D10" s="373" t="s">
        <v>495</v>
      </c>
      <c r="E10" s="373"/>
      <c r="F10" s="373"/>
      <c r="G10" s="373"/>
      <c r="H10" s="373"/>
      <c r="I10" s="373"/>
      <c r="J10" s="373"/>
      <c r="K10" s="249"/>
    </row>
    <row r="11" spans="2:11" ht="15" customHeight="1">
      <c r="B11" s="252"/>
      <c r="C11" s="253"/>
      <c r="D11" s="373" t="s">
        <v>496</v>
      </c>
      <c r="E11" s="373"/>
      <c r="F11" s="373"/>
      <c r="G11" s="373"/>
      <c r="H11" s="373"/>
      <c r="I11" s="373"/>
      <c r="J11" s="373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73" t="s">
        <v>497</v>
      </c>
      <c r="E13" s="373"/>
      <c r="F13" s="373"/>
      <c r="G13" s="373"/>
      <c r="H13" s="373"/>
      <c r="I13" s="373"/>
      <c r="J13" s="373"/>
      <c r="K13" s="249"/>
    </row>
    <row r="14" spans="2:11" ht="15" customHeight="1">
      <c r="B14" s="252"/>
      <c r="C14" s="253"/>
      <c r="D14" s="373" t="s">
        <v>498</v>
      </c>
      <c r="E14" s="373"/>
      <c r="F14" s="373"/>
      <c r="G14" s="373"/>
      <c r="H14" s="373"/>
      <c r="I14" s="373"/>
      <c r="J14" s="373"/>
      <c r="K14" s="249"/>
    </row>
    <row r="15" spans="2:11" ht="15" customHeight="1">
      <c r="B15" s="252"/>
      <c r="C15" s="253"/>
      <c r="D15" s="373" t="s">
        <v>499</v>
      </c>
      <c r="E15" s="373"/>
      <c r="F15" s="373"/>
      <c r="G15" s="373"/>
      <c r="H15" s="373"/>
      <c r="I15" s="373"/>
      <c r="J15" s="373"/>
      <c r="K15" s="249"/>
    </row>
    <row r="16" spans="2:11" ht="15" customHeight="1">
      <c r="B16" s="252"/>
      <c r="C16" s="253"/>
      <c r="D16" s="253"/>
      <c r="E16" s="254" t="s">
        <v>82</v>
      </c>
      <c r="F16" s="373" t="s">
        <v>500</v>
      </c>
      <c r="G16" s="373"/>
      <c r="H16" s="373"/>
      <c r="I16" s="373"/>
      <c r="J16" s="373"/>
      <c r="K16" s="249"/>
    </row>
    <row r="17" spans="2:11" ht="15" customHeight="1">
      <c r="B17" s="252"/>
      <c r="C17" s="253"/>
      <c r="D17" s="253"/>
      <c r="E17" s="254" t="s">
        <v>501</v>
      </c>
      <c r="F17" s="373" t="s">
        <v>502</v>
      </c>
      <c r="G17" s="373"/>
      <c r="H17" s="373"/>
      <c r="I17" s="373"/>
      <c r="J17" s="373"/>
      <c r="K17" s="249"/>
    </row>
    <row r="18" spans="2:11" ht="15" customHeight="1">
      <c r="B18" s="252"/>
      <c r="C18" s="253"/>
      <c r="D18" s="253"/>
      <c r="E18" s="254" t="s">
        <v>503</v>
      </c>
      <c r="F18" s="373" t="s">
        <v>504</v>
      </c>
      <c r="G18" s="373"/>
      <c r="H18" s="373"/>
      <c r="I18" s="373"/>
      <c r="J18" s="373"/>
      <c r="K18" s="249"/>
    </row>
    <row r="19" spans="2:11" ht="15" customHeight="1">
      <c r="B19" s="252"/>
      <c r="C19" s="253"/>
      <c r="D19" s="253"/>
      <c r="E19" s="254" t="s">
        <v>505</v>
      </c>
      <c r="F19" s="373" t="s">
        <v>506</v>
      </c>
      <c r="G19" s="373"/>
      <c r="H19" s="373"/>
      <c r="I19" s="373"/>
      <c r="J19" s="373"/>
      <c r="K19" s="249"/>
    </row>
    <row r="20" spans="2:11" ht="15" customHeight="1">
      <c r="B20" s="252"/>
      <c r="C20" s="253"/>
      <c r="D20" s="253"/>
      <c r="E20" s="254" t="s">
        <v>507</v>
      </c>
      <c r="F20" s="373" t="s">
        <v>508</v>
      </c>
      <c r="G20" s="373"/>
      <c r="H20" s="373"/>
      <c r="I20" s="373"/>
      <c r="J20" s="373"/>
      <c r="K20" s="249"/>
    </row>
    <row r="21" spans="2:11" ht="15" customHeight="1">
      <c r="B21" s="252"/>
      <c r="C21" s="253"/>
      <c r="D21" s="253"/>
      <c r="E21" s="254" t="s">
        <v>509</v>
      </c>
      <c r="F21" s="373" t="s">
        <v>510</v>
      </c>
      <c r="G21" s="373"/>
      <c r="H21" s="373"/>
      <c r="I21" s="373"/>
      <c r="J21" s="373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73" t="s">
        <v>511</v>
      </c>
      <c r="D23" s="373"/>
      <c r="E23" s="373"/>
      <c r="F23" s="373"/>
      <c r="G23" s="373"/>
      <c r="H23" s="373"/>
      <c r="I23" s="373"/>
      <c r="J23" s="373"/>
      <c r="K23" s="249"/>
    </row>
    <row r="24" spans="2:11" ht="15" customHeight="1">
      <c r="B24" s="252"/>
      <c r="C24" s="373" t="s">
        <v>512</v>
      </c>
      <c r="D24" s="373"/>
      <c r="E24" s="373"/>
      <c r="F24" s="373"/>
      <c r="G24" s="373"/>
      <c r="H24" s="373"/>
      <c r="I24" s="373"/>
      <c r="J24" s="373"/>
      <c r="K24" s="249"/>
    </row>
    <row r="25" spans="2:11" ht="15" customHeight="1">
      <c r="B25" s="252"/>
      <c r="C25" s="251"/>
      <c r="D25" s="373" t="s">
        <v>513</v>
      </c>
      <c r="E25" s="373"/>
      <c r="F25" s="373"/>
      <c r="G25" s="373"/>
      <c r="H25" s="373"/>
      <c r="I25" s="373"/>
      <c r="J25" s="373"/>
      <c r="K25" s="249"/>
    </row>
    <row r="26" spans="2:11" ht="15" customHeight="1">
      <c r="B26" s="252"/>
      <c r="C26" s="253"/>
      <c r="D26" s="373" t="s">
        <v>514</v>
      </c>
      <c r="E26" s="373"/>
      <c r="F26" s="373"/>
      <c r="G26" s="373"/>
      <c r="H26" s="373"/>
      <c r="I26" s="373"/>
      <c r="J26" s="373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73" t="s">
        <v>515</v>
      </c>
      <c r="E28" s="373"/>
      <c r="F28" s="373"/>
      <c r="G28" s="373"/>
      <c r="H28" s="373"/>
      <c r="I28" s="373"/>
      <c r="J28" s="373"/>
      <c r="K28" s="249"/>
    </row>
    <row r="29" spans="2:11" ht="15" customHeight="1">
      <c r="B29" s="252"/>
      <c r="C29" s="253"/>
      <c r="D29" s="373" t="s">
        <v>516</v>
      </c>
      <c r="E29" s="373"/>
      <c r="F29" s="373"/>
      <c r="G29" s="373"/>
      <c r="H29" s="373"/>
      <c r="I29" s="373"/>
      <c r="J29" s="373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73" t="s">
        <v>517</v>
      </c>
      <c r="E31" s="373"/>
      <c r="F31" s="373"/>
      <c r="G31" s="373"/>
      <c r="H31" s="373"/>
      <c r="I31" s="373"/>
      <c r="J31" s="373"/>
      <c r="K31" s="249"/>
    </row>
    <row r="32" spans="2:11" ht="15" customHeight="1">
      <c r="B32" s="252"/>
      <c r="C32" s="253"/>
      <c r="D32" s="373" t="s">
        <v>518</v>
      </c>
      <c r="E32" s="373"/>
      <c r="F32" s="373"/>
      <c r="G32" s="373"/>
      <c r="H32" s="373"/>
      <c r="I32" s="373"/>
      <c r="J32" s="373"/>
      <c r="K32" s="249"/>
    </row>
    <row r="33" spans="2:11" ht="15" customHeight="1">
      <c r="B33" s="252"/>
      <c r="C33" s="253"/>
      <c r="D33" s="373" t="s">
        <v>519</v>
      </c>
      <c r="E33" s="373"/>
      <c r="F33" s="373"/>
      <c r="G33" s="373"/>
      <c r="H33" s="373"/>
      <c r="I33" s="373"/>
      <c r="J33" s="373"/>
      <c r="K33" s="249"/>
    </row>
    <row r="34" spans="2:11" ht="15" customHeight="1">
      <c r="B34" s="252"/>
      <c r="C34" s="253"/>
      <c r="D34" s="251"/>
      <c r="E34" s="255" t="s">
        <v>116</v>
      </c>
      <c r="F34" s="251"/>
      <c r="G34" s="373" t="s">
        <v>520</v>
      </c>
      <c r="H34" s="373"/>
      <c r="I34" s="373"/>
      <c r="J34" s="373"/>
      <c r="K34" s="249"/>
    </row>
    <row r="35" spans="2:11" ht="30.75" customHeight="1">
      <c r="B35" s="252"/>
      <c r="C35" s="253"/>
      <c r="D35" s="251"/>
      <c r="E35" s="255" t="s">
        <v>521</v>
      </c>
      <c r="F35" s="251"/>
      <c r="G35" s="373" t="s">
        <v>522</v>
      </c>
      <c r="H35" s="373"/>
      <c r="I35" s="373"/>
      <c r="J35" s="373"/>
      <c r="K35" s="249"/>
    </row>
    <row r="36" spans="2:11" ht="15" customHeight="1">
      <c r="B36" s="252"/>
      <c r="C36" s="253"/>
      <c r="D36" s="251"/>
      <c r="E36" s="255" t="s">
        <v>56</v>
      </c>
      <c r="F36" s="251"/>
      <c r="G36" s="373" t="s">
        <v>523</v>
      </c>
      <c r="H36" s="373"/>
      <c r="I36" s="373"/>
      <c r="J36" s="373"/>
      <c r="K36" s="249"/>
    </row>
    <row r="37" spans="2:11" ht="15" customHeight="1">
      <c r="B37" s="252"/>
      <c r="C37" s="253"/>
      <c r="D37" s="251"/>
      <c r="E37" s="255" t="s">
        <v>117</v>
      </c>
      <c r="F37" s="251"/>
      <c r="G37" s="373" t="s">
        <v>524</v>
      </c>
      <c r="H37" s="373"/>
      <c r="I37" s="373"/>
      <c r="J37" s="373"/>
      <c r="K37" s="249"/>
    </row>
    <row r="38" spans="2:11" ht="15" customHeight="1">
      <c r="B38" s="252"/>
      <c r="C38" s="253"/>
      <c r="D38" s="251"/>
      <c r="E38" s="255" t="s">
        <v>118</v>
      </c>
      <c r="F38" s="251"/>
      <c r="G38" s="373" t="s">
        <v>525</v>
      </c>
      <c r="H38" s="373"/>
      <c r="I38" s="373"/>
      <c r="J38" s="373"/>
      <c r="K38" s="249"/>
    </row>
    <row r="39" spans="2:11" ht="15" customHeight="1">
      <c r="B39" s="252"/>
      <c r="C39" s="253"/>
      <c r="D39" s="251"/>
      <c r="E39" s="255" t="s">
        <v>119</v>
      </c>
      <c r="F39" s="251"/>
      <c r="G39" s="373" t="s">
        <v>526</v>
      </c>
      <c r="H39" s="373"/>
      <c r="I39" s="373"/>
      <c r="J39" s="373"/>
      <c r="K39" s="249"/>
    </row>
    <row r="40" spans="2:11" ht="15" customHeight="1">
      <c r="B40" s="252"/>
      <c r="C40" s="253"/>
      <c r="D40" s="251"/>
      <c r="E40" s="255" t="s">
        <v>527</v>
      </c>
      <c r="F40" s="251"/>
      <c r="G40" s="373" t="s">
        <v>528</v>
      </c>
      <c r="H40" s="373"/>
      <c r="I40" s="373"/>
      <c r="J40" s="373"/>
      <c r="K40" s="249"/>
    </row>
    <row r="41" spans="2:11" ht="15" customHeight="1">
      <c r="B41" s="252"/>
      <c r="C41" s="253"/>
      <c r="D41" s="251"/>
      <c r="E41" s="255"/>
      <c r="F41" s="251"/>
      <c r="G41" s="373" t="s">
        <v>529</v>
      </c>
      <c r="H41" s="373"/>
      <c r="I41" s="373"/>
      <c r="J41" s="373"/>
      <c r="K41" s="249"/>
    </row>
    <row r="42" spans="2:11" ht="15" customHeight="1">
      <c r="B42" s="252"/>
      <c r="C42" s="253"/>
      <c r="D42" s="251"/>
      <c r="E42" s="255" t="s">
        <v>530</v>
      </c>
      <c r="F42" s="251"/>
      <c r="G42" s="373" t="s">
        <v>531</v>
      </c>
      <c r="H42" s="373"/>
      <c r="I42" s="373"/>
      <c r="J42" s="373"/>
      <c r="K42" s="249"/>
    </row>
    <row r="43" spans="2:11" ht="15" customHeight="1">
      <c r="B43" s="252"/>
      <c r="C43" s="253"/>
      <c r="D43" s="251"/>
      <c r="E43" s="255" t="s">
        <v>121</v>
      </c>
      <c r="F43" s="251"/>
      <c r="G43" s="373" t="s">
        <v>532</v>
      </c>
      <c r="H43" s="373"/>
      <c r="I43" s="373"/>
      <c r="J43" s="373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73" t="s">
        <v>533</v>
      </c>
      <c r="E45" s="373"/>
      <c r="F45" s="373"/>
      <c r="G45" s="373"/>
      <c r="H45" s="373"/>
      <c r="I45" s="373"/>
      <c r="J45" s="373"/>
      <c r="K45" s="249"/>
    </row>
    <row r="46" spans="2:11" ht="15" customHeight="1">
      <c r="B46" s="252"/>
      <c r="C46" s="253"/>
      <c r="D46" s="253"/>
      <c r="E46" s="373" t="s">
        <v>534</v>
      </c>
      <c r="F46" s="373"/>
      <c r="G46" s="373"/>
      <c r="H46" s="373"/>
      <c r="I46" s="373"/>
      <c r="J46" s="373"/>
      <c r="K46" s="249"/>
    </row>
    <row r="47" spans="2:11" ht="15" customHeight="1">
      <c r="B47" s="252"/>
      <c r="C47" s="253"/>
      <c r="D47" s="253"/>
      <c r="E47" s="373" t="s">
        <v>535</v>
      </c>
      <c r="F47" s="373"/>
      <c r="G47" s="373"/>
      <c r="H47" s="373"/>
      <c r="I47" s="373"/>
      <c r="J47" s="373"/>
      <c r="K47" s="249"/>
    </row>
    <row r="48" spans="2:11" ht="15" customHeight="1">
      <c r="B48" s="252"/>
      <c r="C48" s="253"/>
      <c r="D48" s="253"/>
      <c r="E48" s="373" t="s">
        <v>536</v>
      </c>
      <c r="F48" s="373"/>
      <c r="G48" s="373"/>
      <c r="H48" s="373"/>
      <c r="I48" s="373"/>
      <c r="J48" s="373"/>
      <c r="K48" s="249"/>
    </row>
    <row r="49" spans="2:11" ht="15" customHeight="1">
      <c r="B49" s="252"/>
      <c r="C49" s="253"/>
      <c r="D49" s="373" t="s">
        <v>537</v>
      </c>
      <c r="E49" s="373"/>
      <c r="F49" s="373"/>
      <c r="G49" s="373"/>
      <c r="H49" s="373"/>
      <c r="I49" s="373"/>
      <c r="J49" s="373"/>
      <c r="K49" s="249"/>
    </row>
    <row r="50" spans="2:11" ht="25.5" customHeight="1">
      <c r="B50" s="248"/>
      <c r="C50" s="374" t="s">
        <v>538</v>
      </c>
      <c r="D50" s="374"/>
      <c r="E50" s="374"/>
      <c r="F50" s="374"/>
      <c r="G50" s="374"/>
      <c r="H50" s="374"/>
      <c r="I50" s="374"/>
      <c r="J50" s="374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73" t="s">
        <v>539</v>
      </c>
      <c r="D52" s="373"/>
      <c r="E52" s="373"/>
      <c r="F52" s="373"/>
      <c r="G52" s="373"/>
      <c r="H52" s="373"/>
      <c r="I52" s="373"/>
      <c r="J52" s="373"/>
      <c r="K52" s="249"/>
    </row>
    <row r="53" spans="2:11" ht="15" customHeight="1">
      <c r="B53" s="248"/>
      <c r="C53" s="373" t="s">
        <v>540</v>
      </c>
      <c r="D53" s="373"/>
      <c r="E53" s="373"/>
      <c r="F53" s="373"/>
      <c r="G53" s="373"/>
      <c r="H53" s="373"/>
      <c r="I53" s="373"/>
      <c r="J53" s="373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73" t="s">
        <v>541</v>
      </c>
      <c r="D55" s="373"/>
      <c r="E55" s="373"/>
      <c r="F55" s="373"/>
      <c r="G55" s="373"/>
      <c r="H55" s="373"/>
      <c r="I55" s="373"/>
      <c r="J55" s="373"/>
      <c r="K55" s="249"/>
    </row>
    <row r="56" spans="2:11" ht="15" customHeight="1">
      <c r="B56" s="248"/>
      <c r="C56" s="253"/>
      <c r="D56" s="373" t="s">
        <v>542</v>
      </c>
      <c r="E56" s="373"/>
      <c r="F56" s="373"/>
      <c r="G56" s="373"/>
      <c r="H56" s="373"/>
      <c r="I56" s="373"/>
      <c r="J56" s="373"/>
      <c r="K56" s="249"/>
    </row>
    <row r="57" spans="2:11" ht="15" customHeight="1">
      <c r="B57" s="248"/>
      <c r="C57" s="253"/>
      <c r="D57" s="373" t="s">
        <v>543</v>
      </c>
      <c r="E57" s="373"/>
      <c r="F57" s="373"/>
      <c r="G57" s="373"/>
      <c r="H57" s="373"/>
      <c r="I57" s="373"/>
      <c r="J57" s="373"/>
      <c r="K57" s="249"/>
    </row>
    <row r="58" spans="2:11" ht="15" customHeight="1">
      <c r="B58" s="248"/>
      <c r="C58" s="253"/>
      <c r="D58" s="373" t="s">
        <v>544</v>
      </c>
      <c r="E58" s="373"/>
      <c r="F58" s="373"/>
      <c r="G58" s="373"/>
      <c r="H58" s="373"/>
      <c r="I58" s="373"/>
      <c r="J58" s="373"/>
      <c r="K58" s="249"/>
    </row>
    <row r="59" spans="2:11" ht="15" customHeight="1">
      <c r="B59" s="248"/>
      <c r="C59" s="253"/>
      <c r="D59" s="373" t="s">
        <v>545</v>
      </c>
      <c r="E59" s="373"/>
      <c r="F59" s="373"/>
      <c r="G59" s="373"/>
      <c r="H59" s="373"/>
      <c r="I59" s="373"/>
      <c r="J59" s="373"/>
      <c r="K59" s="249"/>
    </row>
    <row r="60" spans="2:11" ht="15" customHeight="1">
      <c r="B60" s="248"/>
      <c r="C60" s="253"/>
      <c r="D60" s="372" t="s">
        <v>546</v>
      </c>
      <c r="E60" s="372"/>
      <c r="F60" s="372"/>
      <c r="G60" s="372"/>
      <c r="H60" s="372"/>
      <c r="I60" s="372"/>
      <c r="J60" s="372"/>
      <c r="K60" s="249"/>
    </row>
    <row r="61" spans="2:11" ht="15" customHeight="1">
      <c r="B61" s="248"/>
      <c r="C61" s="253"/>
      <c r="D61" s="373" t="s">
        <v>547</v>
      </c>
      <c r="E61" s="373"/>
      <c r="F61" s="373"/>
      <c r="G61" s="373"/>
      <c r="H61" s="373"/>
      <c r="I61" s="373"/>
      <c r="J61" s="373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73" t="s">
        <v>548</v>
      </c>
      <c r="E63" s="373"/>
      <c r="F63" s="373"/>
      <c r="G63" s="373"/>
      <c r="H63" s="373"/>
      <c r="I63" s="373"/>
      <c r="J63" s="373"/>
      <c r="K63" s="249"/>
    </row>
    <row r="64" spans="2:11" ht="15" customHeight="1">
      <c r="B64" s="248"/>
      <c r="C64" s="253"/>
      <c r="D64" s="372" t="s">
        <v>549</v>
      </c>
      <c r="E64" s="372"/>
      <c r="F64" s="372"/>
      <c r="G64" s="372"/>
      <c r="H64" s="372"/>
      <c r="I64" s="372"/>
      <c r="J64" s="372"/>
      <c r="K64" s="249"/>
    </row>
    <row r="65" spans="2:11" ht="15" customHeight="1">
      <c r="B65" s="248"/>
      <c r="C65" s="253"/>
      <c r="D65" s="373" t="s">
        <v>550</v>
      </c>
      <c r="E65" s="373"/>
      <c r="F65" s="373"/>
      <c r="G65" s="373"/>
      <c r="H65" s="373"/>
      <c r="I65" s="373"/>
      <c r="J65" s="373"/>
      <c r="K65" s="249"/>
    </row>
    <row r="66" spans="2:11" ht="15" customHeight="1">
      <c r="B66" s="248"/>
      <c r="C66" s="253"/>
      <c r="D66" s="373" t="s">
        <v>551</v>
      </c>
      <c r="E66" s="373"/>
      <c r="F66" s="373"/>
      <c r="G66" s="373"/>
      <c r="H66" s="373"/>
      <c r="I66" s="373"/>
      <c r="J66" s="373"/>
      <c r="K66" s="249"/>
    </row>
    <row r="67" spans="2:11" ht="15" customHeight="1">
      <c r="B67" s="248"/>
      <c r="C67" s="253"/>
      <c r="D67" s="373" t="s">
        <v>552</v>
      </c>
      <c r="E67" s="373"/>
      <c r="F67" s="373"/>
      <c r="G67" s="373"/>
      <c r="H67" s="373"/>
      <c r="I67" s="373"/>
      <c r="J67" s="373"/>
      <c r="K67" s="249"/>
    </row>
    <row r="68" spans="2:11" ht="15" customHeight="1">
      <c r="B68" s="248"/>
      <c r="C68" s="253"/>
      <c r="D68" s="373" t="s">
        <v>553</v>
      </c>
      <c r="E68" s="373"/>
      <c r="F68" s="373"/>
      <c r="G68" s="373"/>
      <c r="H68" s="373"/>
      <c r="I68" s="373"/>
      <c r="J68" s="373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71" t="s">
        <v>95</v>
      </c>
      <c r="D73" s="371"/>
      <c r="E73" s="371"/>
      <c r="F73" s="371"/>
      <c r="G73" s="371"/>
      <c r="H73" s="371"/>
      <c r="I73" s="371"/>
      <c r="J73" s="371"/>
      <c r="K73" s="266"/>
    </row>
    <row r="74" spans="2:11" ht="17.25" customHeight="1">
      <c r="B74" s="265"/>
      <c r="C74" s="267" t="s">
        <v>554</v>
      </c>
      <c r="D74" s="267"/>
      <c r="E74" s="267"/>
      <c r="F74" s="267" t="s">
        <v>555</v>
      </c>
      <c r="G74" s="268"/>
      <c r="H74" s="267" t="s">
        <v>117</v>
      </c>
      <c r="I74" s="267" t="s">
        <v>60</v>
      </c>
      <c r="J74" s="267" t="s">
        <v>556</v>
      </c>
      <c r="K74" s="266"/>
    </row>
    <row r="75" spans="2:11" ht="17.25" customHeight="1">
      <c r="B75" s="265"/>
      <c r="C75" s="269" t="s">
        <v>557</v>
      </c>
      <c r="D75" s="269"/>
      <c r="E75" s="269"/>
      <c r="F75" s="270" t="s">
        <v>558</v>
      </c>
      <c r="G75" s="271"/>
      <c r="H75" s="269"/>
      <c r="I75" s="269"/>
      <c r="J75" s="269" t="s">
        <v>559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56</v>
      </c>
      <c r="D77" s="272"/>
      <c r="E77" s="272"/>
      <c r="F77" s="274" t="s">
        <v>560</v>
      </c>
      <c r="G77" s="273"/>
      <c r="H77" s="255" t="s">
        <v>561</v>
      </c>
      <c r="I77" s="255" t="s">
        <v>562</v>
      </c>
      <c r="J77" s="255">
        <v>20</v>
      </c>
      <c r="K77" s="266"/>
    </row>
    <row r="78" spans="2:11" ht="15" customHeight="1">
      <c r="B78" s="265"/>
      <c r="C78" s="255" t="s">
        <v>563</v>
      </c>
      <c r="D78" s="255"/>
      <c r="E78" s="255"/>
      <c r="F78" s="274" t="s">
        <v>560</v>
      </c>
      <c r="G78" s="273"/>
      <c r="H78" s="255" t="s">
        <v>564</v>
      </c>
      <c r="I78" s="255" t="s">
        <v>562</v>
      </c>
      <c r="J78" s="255">
        <v>120</v>
      </c>
      <c r="K78" s="266"/>
    </row>
    <row r="79" spans="2:11" ht="15" customHeight="1">
      <c r="B79" s="275"/>
      <c r="C79" s="255" t="s">
        <v>565</v>
      </c>
      <c r="D79" s="255"/>
      <c r="E79" s="255"/>
      <c r="F79" s="274" t="s">
        <v>566</v>
      </c>
      <c r="G79" s="273"/>
      <c r="H79" s="255" t="s">
        <v>567</v>
      </c>
      <c r="I79" s="255" t="s">
        <v>562</v>
      </c>
      <c r="J79" s="255">
        <v>50</v>
      </c>
      <c r="K79" s="266"/>
    </row>
    <row r="80" spans="2:11" ht="15" customHeight="1">
      <c r="B80" s="275"/>
      <c r="C80" s="255" t="s">
        <v>568</v>
      </c>
      <c r="D80" s="255"/>
      <c r="E80" s="255"/>
      <c r="F80" s="274" t="s">
        <v>560</v>
      </c>
      <c r="G80" s="273"/>
      <c r="H80" s="255" t="s">
        <v>569</v>
      </c>
      <c r="I80" s="255" t="s">
        <v>570</v>
      </c>
      <c r="J80" s="255"/>
      <c r="K80" s="266"/>
    </row>
    <row r="81" spans="2:11" ht="15" customHeight="1">
      <c r="B81" s="275"/>
      <c r="C81" s="276" t="s">
        <v>571</v>
      </c>
      <c r="D81" s="276"/>
      <c r="E81" s="276"/>
      <c r="F81" s="277" t="s">
        <v>566</v>
      </c>
      <c r="G81" s="276"/>
      <c r="H81" s="276" t="s">
        <v>572</v>
      </c>
      <c r="I81" s="276" t="s">
        <v>562</v>
      </c>
      <c r="J81" s="276">
        <v>15</v>
      </c>
      <c r="K81" s="266"/>
    </row>
    <row r="82" spans="2:11" ht="15" customHeight="1">
      <c r="B82" s="275"/>
      <c r="C82" s="276" t="s">
        <v>573</v>
      </c>
      <c r="D82" s="276"/>
      <c r="E82" s="276"/>
      <c r="F82" s="277" t="s">
        <v>566</v>
      </c>
      <c r="G82" s="276"/>
      <c r="H82" s="276" t="s">
        <v>574</v>
      </c>
      <c r="I82" s="276" t="s">
        <v>562</v>
      </c>
      <c r="J82" s="276">
        <v>15</v>
      </c>
      <c r="K82" s="266"/>
    </row>
    <row r="83" spans="2:11" ht="15" customHeight="1">
      <c r="B83" s="275"/>
      <c r="C83" s="276" t="s">
        <v>575</v>
      </c>
      <c r="D83" s="276"/>
      <c r="E83" s="276"/>
      <c r="F83" s="277" t="s">
        <v>566</v>
      </c>
      <c r="G83" s="276"/>
      <c r="H83" s="276" t="s">
        <v>576</v>
      </c>
      <c r="I83" s="276" t="s">
        <v>562</v>
      </c>
      <c r="J83" s="276">
        <v>20</v>
      </c>
      <c r="K83" s="266"/>
    </row>
    <row r="84" spans="2:11" ht="15" customHeight="1">
      <c r="B84" s="275"/>
      <c r="C84" s="276" t="s">
        <v>577</v>
      </c>
      <c r="D84" s="276"/>
      <c r="E84" s="276"/>
      <c r="F84" s="277" t="s">
        <v>566</v>
      </c>
      <c r="G84" s="276"/>
      <c r="H84" s="276" t="s">
        <v>578</v>
      </c>
      <c r="I84" s="276" t="s">
        <v>562</v>
      </c>
      <c r="J84" s="276">
        <v>20</v>
      </c>
      <c r="K84" s="266"/>
    </row>
    <row r="85" spans="2:11" ht="15" customHeight="1">
      <c r="B85" s="275"/>
      <c r="C85" s="255" t="s">
        <v>579</v>
      </c>
      <c r="D85" s="255"/>
      <c r="E85" s="255"/>
      <c r="F85" s="274" t="s">
        <v>566</v>
      </c>
      <c r="G85" s="273"/>
      <c r="H85" s="255" t="s">
        <v>580</v>
      </c>
      <c r="I85" s="255" t="s">
        <v>562</v>
      </c>
      <c r="J85" s="255">
        <v>50</v>
      </c>
      <c r="K85" s="266"/>
    </row>
    <row r="86" spans="2:11" ht="15" customHeight="1">
      <c r="B86" s="275"/>
      <c r="C86" s="255" t="s">
        <v>581</v>
      </c>
      <c r="D86" s="255"/>
      <c r="E86" s="255"/>
      <c r="F86" s="274" t="s">
        <v>566</v>
      </c>
      <c r="G86" s="273"/>
      <c r="H86" s="255" t="s">
        <v>582</v>
      </c>
      <c r="I86" s="255" t="s">
        <v>562</v>
      </c>
      <c r="J86" s="255">
        <v>20</v>
      </c>
      <c r="K86" s="266"/>
    </row>
    <row r="87" spans="2:11" ht="15" customHeight="1">
      <c r="B87" s="275"/>
      <c r="C87" s="255" t="s">
        <v>583</v>
      </c>
      <c r="D87" s="255"/>
      <c r="E87" s="255"/>
      <c r="F87" s="274" t="s">
        <v>566</v>
      </c>
      <c r="G87" s="273"/>
      <c r="H87" s="255" t="s">
        <v>584</v>
      </c>
      <c r="I87" s="255" t="s">
        <v>562</v>
      </c>
      <c r="J87" s="255">
        <v>20</v>
      </c>
      <c r="K87" s="266"/>
    </row>
    <row r="88" spans="2:11" ht="15" customHeight="1">
      <c r="B88" s="275"/>
      <c r="C88" s="255" t="s">
        <v>585</v>
      </c>
      <c r="D88" s="255"/>
      <c r="E88" s="255"/>
      <c r="F88" s="274" t="s">
        <v>566</v>
      </c>
      <c r="G88" s="273"/>
      <c r="H88" s="255" t="s">
        <v>586</v>
      </c>
      <c r="I88" s="255" t="s">
        <v>562</v>
      </c>
      <c r="J88" s="255">
        <v>50</v>
      </c>
      <c r="K88" s="266"/>
    </row>
    <row r="89" spans="2:11" ht="15" customHeight="1">
      <c r="B89" s="275"/>
      <c r="C89" s="255" t="s">
        <v>587</v>
      </c>
      <c r="D89" s="255"/>
      <c r="E89" s="255"/>
      <c r="F89" s="274" t="s">
        <v>566</v>
      </c>
      <c r="G89" s="273"/>
      <c r="H89" s="255" t="s">
        <v>587</v>
      </c>
      <c r="I89" s="255" t="s">
        <v>562</v>
      </c>
      <c r="J89" s="255">
        <v>50</v>
      </c>
      <c r="K89" s="266"/>
    </row>
    <row r="90" spans="2:11" ht="15" customHeight="1">
      <c r="B90" s="275"/>
      <c r="C90" s="255" t="s">
        <v>122</v>
      </c>
      <c r="D90" s="255"/>
      <c r="E90" s="255"/>
      <c r="F90" s="274" t="s">
        <v>566</v>
      </c>
      <c r="G90" s="273"/>
      <c r="H90" s="255" t="s">
        <v>588</v>
      </c>
      <c r="I90" s="255" t="s">
        <v>562</v>
      </c>
      <c r="J90" s="255">
        <v>255</v>
      </c>
      <c r="K90" s="266"/>
    </row>
    <row r="91" spans="2:11" ht="15" customHeight="1">
      <c r="B91" s="275"/>
      <c r="C91" s="255" t="s">
        <v>589</v>
      </c>
      <c r="D91" s="255"/>
      <c r="E91" s="255"/>
      <c r="F91" s="274" t="s">
        <v>560</v>
      </c>
      <c r="G91" s="273"/>
      <c r="H91" s="255" t="s">
        <v>590</v>
      </c>
      <c r="I91" s="255" t="s">
        <v>591</v>
      </c>
      <c r="J91" s="255"/>
      <c r="K91" s="266"/>
    </row>
    <row r="92" spans="2:11" ht="15" customHeight="1">
      <c r="B92" s="275"/>
      <c r="C92" s="255" t="s">
        <v>592</v>
      </c>
      <c r="D92" s="255"/>
      <c r="E92" s="255"/>
      <c r="F92" s="274" t="s">
        <v>560</v>
      </c>
      <c r="G92" s="273"/>
      <c r="H92" s="255" t="s">
        <v>593</v>
      </c>
      <c r="I92" s="255" t="s">
        <v>594</v>
      </c>
      <c r="J92" s="255"/>
      <c r="K92" s="266"/>
    </row>
    <row r="93" spans="2:11" ht="15" customHeight="1">
      <c r="B93" s="275"/>
      <c r="C93" s="255" t="s">
        <v>595</v>
      </c>
      <c r="D93" s="255"/>
      <c r="E93" s="255"/>
      <c r="F93" s="274" t="s">
        <v>560</v>
      </c>
      <c r="G93" s="273"/>
      <c r="H93" s="255" t="s">
        <v>595</v>
      </c>
      <c r="I93" s="255" t="s">
        <v>594</v>
      </c>
      <c r="J93" s="255"/>
      <c r="K93" s="266"/>
    </row>
    <row r="94" spans="2:11" ht="15" customHeight="1">
      <c r="B94" s="275"/>
      <c r="C94" s="255" t="s">
        <v>41</v>
      </c>
      <c r="D94" s="255"/>
      <c r="E94" s="255"/>
      <c r="F94" s="274" t="s">
        <v>560</v>
      </c>
      <c r="G94" s="273"/>
      <c r="H94" s="255" t="s">
        <v>596</v>
      </c>
      <c r="I94" s="255" t="s">
        <v>594</v>
      </c>
      <c r="J94" s="255"/>
      <c r="K94" s="266"/>
    </row>
    <row r="95" spans="2:11" ht="15" customHeight="1">
      <c r="B95" s="275"/>
      <c r="C95" s="255" t="s">
        <v>51</v>
      </c>
      <c r="D95" s="255"/>
      <c r="E95" s="255"/>
      <c r="F95" s="274" t="s">
        <v>560</v>
      </c>
      <c r="G95" s="273"/>
      <c r="H95" s="255" t="s">
        <v>597</v>
      </c>
      <c r="I95" s="255" t="s">
        <v>594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71" t="s">
        <v>598</v>
      </c>
      <c r="D100" s="371"/>
      <c r="E100" s="371"/>
      <c r="F100" s="371"/>
      <c r="G100" s="371"/>
      <c r="H100" s="371"/>
      <c r="I100" s="371"/>
      <c r="J100" s="371"/>
      <c r="K100" s="266"/>
    </row>
    <row r="101" spans="2:11" ht="17.25" customHeight="1">
      <c r="B101" s="265"/>
      <c r="C101" s="267" t="s">
        <v>554</v>
      </c>
      <c r="D101" s="267"/>
      <c r="E101" s="267"/>
      <c r="F101" s="267" t="s">
        <v>555</v>
      </c>
      <c r="G101" s="268"/>
      <c r="H101" s="267" t="s">
        <v>117</v>
      </c>
      <c r="I101" s="267" t="s">
        <v>60</v>
      </c>
      <c r="J101" s="267" t="s">
        <v>556</v>
      </c>
      <c r="K101" s="266"/>
    </row>
    <row r="102" spans="2:11" ht="17.25" customHeight="1">
      <c r="B102" s="265"/>
      <c r="C102" s="269" t="s">
        <v>557</v>
      </c>
      <c r="D102" s="269"/>
      <c r="E102" s="269"/>
      <c r="F102" s="270" t="s">
        <v>558</v>
      </c>
      <c r="G102" s="271"/>
      <c r="H102" s="269"/>
      <c r="I102" s="269"/>
      <c r="J102" s="269" t="s">
        <v>559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56</v>
      </c>
      <c r="D104" s="272"/>
      <c r="E104" s="272"/>
      <c r="F104" s="274" t="s">
        <v>560</v>
      </c>
      <c r="G104" s="283"/>
      <c r="H104" s="255" t="s">
        <v>599</v>
      </c>
      <c r="I104" s="255" t="s">
        <v>562</v>
      </c>
      <c r="J104" s="255">
        <v>20</v>
      </c>
      <c r="K104" s="266"/>
    </row>
    <row r="105" spans="2:11" ht="15" customHeight="1">
      <c r="B105" s="265"/>
      <c r="C105" s="255" t="s">
        <v>563</v>
      </c>
      <c r="D105" s="255"/>
      <c r="E105" s="255"/>
      <c r="F105" s="274" t="s">
        <v>560</v>
      </c>
      <c r="G105" s="255"/>
      <c r="H105" s="255" t="s">
        <v>599</v>
      </c>
      <c r="I105" s="255" t="s">
        <v>562</v>
      </c>
      <c r="J105" s="255">
        <v>120</v>
      </c>
      <c r="K105" s="266"/>
    </row>
    <row r="106" spans="2:11" ht="15" customHeight="1">
      <c r="B106" s="275"/>
      <c r="C106" s="255" t="s">
        <v>565</v>
      </c>
      <c r="D106" s="255"/>
      <c r="E106" s="255"/>
      <c r="F106" s="274" t="s">
        <v>566</v>
      </c>
      <c r="G106" s="255"/>
      <c r="H106" s="255" t="s">
        <v>599</v>
      </c>
      <c r="I106" s="255" t="s">
        <v>562</v>
      </c>
      <c r="J106" s="255">
        <v>50</v>
      </c>
      <c r="K106" s="266"/>
    </row>
    <row r="107" spans="2:11" ht="15" customHeight="1">
      <c r="B107" s="275"/>
      <c r="C107" s="255" t="s">
        <v>568</v>
      </c>
      <c r="D107" s="255"/>
      <c r="E107" s="255"/>
      <c r="F107" s="274" t="s">
        <v>560</v>
      </c>
      <c r="G107" s="255"/>
      <c r="H107" s="255" t="s">
        <v>599</v>
      </c>
      <c r="I107" s="255" t="s">
        <v>570</v>
      </c>
      <c r="J107" s="255"/>
      <c r="K107" s="266"/>
    </row>
    <row r="108" spans="2:11" ht="15" customHeight="1">
      <c r="B108" s="275"/>
      <c r="C108" s="255" t="s">
        <v>579</v>
      </c>
      <c r="D108" s="255"/>
      <c r="E108" s="255"/>
      <c r="F108" s="274" t="s">
        <v>566</v>
      </c>
      <c r="G108" s="255"/>
      <c r="H108" s="255" t="s">
        <v>599</v>
      </c>
      <c r="I108" s="255" t="s">
        <v>562</v>
      </c>
      <c r="J108" s="255">
        <v>50</v>
      </c>
      <c r="K108" s="266"/>
    </row>
    <row r="109" spans="2:11" ht="15" customHeight="1">
      <c r="B109" s="275"/>
      <c r="C109" s="255" t="s">
        <v>587</v>
      </c>
      <c r="D109" s="255"/>
      <c r="E109" s="255"/>
      <c r="F109" s="274" t="s">
        <v>566</v>
      </c>
      <c r="G109" s="255"/>
      <c r="H109" s="255" t="s">
        <v>599</v>
      </c>
      <c r="I109" s="255" t="s">
        <v>562</v>
      </c>
      <c r="J109" s="255">
        <v>50</v>
      </c>
      <c r="K109" s="266"/>
    </row>
    <row r="110" spans="2:11" ht="15" customHeight="1">
      <c r="B110" s="275"/>
      <c r="C110" s="255" t="s">
        <v>585</v>
      </c>
      <c r="D110" s="255"/>
      <c r="E110" s="255"/>
      <c r="F110" s="274" t="s">
        <v>566</v>
      </c>
      <c r="G110" s="255"/>
      <c r="H110" s="255" t="s">
        <v>599</v>
      </c>
      <c r="I110" s="255" t="s">
        <v>562</v>
      </c>
      <c r="J110" s="255">
        <v>50</v>
      </c>
      <c r="K110" s="266"/>
    </row>
    <row r="111" spans="2:11" ht="15" customHeight="1">
      <c r="B111" s="275"/>
      <c r="C111" s="255" t="s">
        <v>56</v>
      </c>
      <c r="D111" s="255"/>
      <c r="E111" s="255"/>
      <c r="F111" s="274" t="s">
        <v>560</v>
      </c>
      <c r="G111" s="255"/>
      <c r="H111" s="255" t="s">
        <v>600</v>
      </c>
      <c r="I111" s="255" t="s">
        <v>562</v>
      </c>
      <c r="J111" s="255">
        <v>20</v>
      </c>
      <c r="K111" s="266"/>
    </row>
    <row r="112" spans="2:11" ht="15" customHeight="1">
      <c r="B112" s="275"/>
      <c r="C112" s="255" t="s">
        <v>601</v>
      </c>
      <c r="D112" s="255"/>
      <c r="E112" s="255"/>
      <c r="F112" s="274" t="s">
        <v>560</v>
      </c>
      <c r="G112" s="255"/>
      <c r="H112" s="255" t="s">
        <v>602</v>
      </c>
      <c r="I112" s="255" t="s">
        <v>562</v>
      </c>
      <c r="J112" s="255">
        <v>120</v>
      </c>
      <c r="K112" s="266"/>
    </row>
    <row r="113" spans="2:11" ht="15" customHeight="1">
      <c r="B113" s="275"/>
      <c r="C113" s="255" t="s">
        <v>41</v>
      </c>
      <c r="D113" s="255"/>
      <c r="E113" s="255"/>
      <c r="F113" s="274" t="s">
        <v>560</v>
      </c>
      <c r="G113" s="255"/>
      <c r="H113" s="255" t="s">
        <v>603</v>
      </c>
      <c r="I113" s="255" t="s">
        <v>594</v>
      </c>
      <c r="J113" s="255"/>
      <c r="K113" s="266"/>
    </row>
    <row r="114" spans="2:11" ht="15" customHeight="1">
      <c r="B114" s="275"/>
      <c r="C114" s="255" t="s">
        <v>51</v>
      </c>
      <c r="D114" s="255"/>
      <c r="E114" s="255"/>
      <c r="F114" s="274" t="s">
        <v>560</v>
      </c>
      <c r="G114" s="255"/>
      <c r="H114" s="255" t="s">
        <v>604</v>
      </c>
      <c r="I114" s="255" t="s">
        <v>594</v>
      </c>
      <c r="J114" s="255"/>
      <c r="K114" s="266"/>
    </row>
    <row r="115" spans="2:11" ht="15" customHeight="1">
      <c r="B115" s="275"/>
      <c r="C115" s="255" t="s">
        <v>60</v>
      </c>
      <c r="D115" s="255"/>
      <c r="E115" s="255"/>
      <c r="F115" s="274" t="s">
        <v>560</v>
      </c>
      <c r="G115" s="255"/>
      <c r="H115" s="255" t="s">
        <v>605</v>
      </c>
      <c r="I115" s="255" t="s">
        <v>606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70" t="s">
        <v>607</v>
      </c>
      <c r="D120" s="370"/>
      <c r="E120" s="370"/>
      <c r="F120" s="370"/>
      <c r="G120" s="370"/>
      <c r="H120" s="370"/>
      <c r="I120" s="370"/>
      <c r="J120" s="370"/>
      <c r="K120" s="291"/>
    </row>
    <row r="121" spans="2:11" ht="17.25" customHeight="1">
      <c r="B121" s="292"/>
      <c r="C121" s="267" t="s">
        <v>554</v>
      </c>
      <c r="D121" s="267"/>
      <c r="E121" s="267"/>
      <c r="F121" s="267" t="s">
        <v>555</v>
      </c>
      <c r="G121" s="268"/>
      <c r="H121" s="267" t="s">
        <v>117</v>
      </c>
      <c r="I121" s="267" t="s">
        <v>60</v>
      </c>
      <c r="J121" s="267" t="s">
        <v>556</v>
      </c>
      <c r="K121" s="293"/>
    </row>
    <row r="122" spans="2:11" ht="17.25" customHeight="1">
      <c r="B122" s="292"/>
      <c r="C122" s="269" t="s">
        <v>557</v>
      </c>
      <c r="D122" s="269"/>
      <c r="E122" s="269"/>
      <c r="F122" s="270" t="s">
        <v>558</v>
      </c>
      <c r="G122" s="271"/>
      <c r="H122" s="269"/>
      <c r="I122" s="269"/>
      <c r="J122" s="269" t="s">
        <v>559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563</v>
      </c>
      <c r="D124" s="272"/>
      <c r="E124" s="272"/>
      <c r="F124" s="274" t="s">
        <v>560</v>
      </c>
      <c r="G124" s="255"/>
      <c r="H124" s="255" t="s">
        <v>599</v>
      </c>
      <c r="I124" s="255" t="s">
        <v>562</v>
      </c>
      <c r="J124" s="255">
        <v>120</v>
      </c>
      <c r="K124" s="296"/>
    </row>
    <row r="125" spans="2:11" ht="15" customHeight="1">
      <c r="B125" s="294"/>
      <c r="C125" s="255" t="s">
        <v>608</v>
      </c>
      <c r="D125" s="255"/>
      <c r="E125" s="255"/>
      <c r="F125" s="274" t="s">
        <v>560</v>
      </c>
      <c r="G125" s="255"/>
      <c r="H125" s="255" t="s">
        <v>609</v>
      </c>
      <c r="I125" s="255" t="s">
        <v>562</v>
      </c>
      <c r="J125" s="255" t="s">
        <v>610</v>
      </c>
      <c r="K125" s="296"/>
    </row>
    <row r="126" spans="2:11" ht="15" customHeight="1">
      <c r="B126" s="294"/>
      <c r="C126" s="255" t="s">
        <v>509</v>
      </c>
      <c r="D126" s="255"/>
      <c r="E126" s="255"/>
      <c r="F126" s="274" t="s">
        <v>560</v>
      </c>
      <c r="G126" s="255"/>
      <c r="H126" s="255" t="s">
        <v>611</v>
      </c>
      <c r="I126" s="255" t="s">
        <v>562</v>
      </c>
      <c r="J126" s="255" t="s">
        <v>610</v>
      </c>
      <c r="K126" s="296"/>
    </row>
    <row r="127" spans="2:11" ht="15" customHeight="1">
      <c r="B127" s="294"/>
      <c r="C127" s="255" t="s">
        <v>571</v>
      </c>
      <c r="D127" s="255"/>
      <c r="E127" s="255"/>
      <c r="F127" s="274" t="s">
        <v>566</v>
      </c>
      <c r="G127" s="255"/>
      <c r="H127" s="255" t="s">
        <v>572</v>
      </c>
      <c r="I127" s="255" t="s">
        <v>562</v>
      </c>
      <c r="J127" s="255">
        <v>15</v>
      </c>
      <c r="K127" s="296"/>
    </row>
    <row r="128" spans="2:11" ht="15" customHeight="1">
      <c r="B128" s="294"/>
      <c r="C128" s="276" t="s">
        <v>573</v>
      </c>
      <c r="D128" s="276"/>
      <c r="E128" s="276"/>
      <c r="F128" s="277" t="s">
        <v>566</v>
      </c>
      <c r="G128" s="276"/>
      <c r="H128" s="276" t="s">
        <v>574</v>
      </c>
      <c r="I128" s="276" t="s">
        <v>562</v>
      </c>
      <c r="J128" s="276">
        <v>15</v>
      </c>
      <c r="K128" s="296"/>
    </row>
    <row r="129" spans="2:11" ht="15" customHeight="1">
      <c r="B129" s="294"/>
      <c r="C129" s="276" t="s">
        <v>575</v>
      </c>
      <c r="D129" s="276"/>
      <c r="E129" s="276"/>
      <c r="F129" s="277" t="s">
        <v>566</v>
      </c>
      <c r="G129" s="276"/>
      <c r="H129" s="276" t="s">
        <v>576</v>
      </c>
      <c r="I129" s="276" t="s">
        <v>562</v>
      </c>
      <c r="J129" s="276">
        <v>20</v>
      </c>
      <c r="K129" s="296"/>
    </row>
    <row r="130" spans="2:11" ht="15" customHeight="1">
      <c r="B130" s="294"/>
      <c r="C130" s="276" t="s">
        <v>577</v>
      </c>
      <c r="D130" s="276"/>
      <c r="E130" s="276"/>
      <c r="F130" s="277" t="s">
        <v>566</v>
      </c>
      <c r="G130" s="276"/>
      <c r="H130" s="276" t="s">
        <v>578</v>
      </c>
      <c r="I130" s="276" t="s">
        <v>562</v>
      </c>
      <c r="J130" s="276">
        <v>20</v>
      </c>
      <c r="K130" s="296"/>
    </row>
    <row r="131" spans="2:11" ht="15" customHeight="1">
      <c r="B131" s="294"/>
      <c r="C131" s="255" t="s">
        <v>565</v>
      </c>
      <c r="D131" s="255"/>
      <c r="E131" s="255"/>
      <c r="F131" s="274" t="s">
        <v>566</v>
      </c>
      <c r="G131" s="255"/>
      <c r="H131" s="255" t="s">
        <v>599</v>
      </c>
      <c r="I131" s="255" t="s">
        <v>562</v>
      </c>
      <c r="J131" s="255">
        <v>50</v>
      </c>
      <c r="K131" s="296"/>
    </row>
    <row r="132" spans="2:11" ht="15" customHeight="1">
      <c r="B132" s="294"/>
      <c r="C132" s="255" t="s">
        <v>579</v>
      </c>
      <c r="D132" s="255"/>
      <c r="E132" s="255"/>
      <c r="F132" s="274" t="s">
        <v>566</v>
      </c>
      <c r="G132" s="255"/>
      <c r="H132" s="255" t="s">
        <v>599</v>
      </c>
      <c r="I132" s="255" t="s">
        <v>562</v>
      </c>
      <c r="J132" s="255">
        <v>50</v>
      </c>
      <c r="K132" s="296"/>
    </row>
    <row r="133" spans="2:11" ht="15" customHeight="1">
      <c r="B133" s="294"/>
      <c r="C133" s="255" t="s">
        <v>585</v>
      </c>
      <c r="D133" s="255"/>
      <c r="E133" s="255"/>
      <c r="F133" s="274" t="s">
        <v>566</v>
      </c>
      <c r="G133" s="255"/>
      <c r="H133" s="255" t="s">
        <v>599</v>
      </c>
      <c r="I133" s="255" t="s">
        <v>562</v>
      </c>
      <c r="J133" s="255">
        <v>50</v>
      </c>
      <c r="K133" s="296"/>
    </row>
    <row r="134" spans="2:11" ht="15" customHeight="1">
      <c r="B134" s="294"/>
      <c r="C134" s="255" t="s">
        <v>587</v>
      </c>
      <c r="D134" s="255"/>
      <c r="E134" s="255"/>
      <c r="F134" s="274" t="s">
        <v>566</v>
      </c>
      <c r="G134" s="255"/>
      <c r="H134" s="255" t="s">
        <v>599</v>
      </c>
      <c r="I134" s="255" t="s">
        <v>562</v>
      </c>
      <c r="J134" s="255">
        <v>50</v>
      </c>
      <c r="K134" s="296"/>
    </row>
    <row r="135" spans="2:11" ht="15" customHeight="1">
      <c r="B135" s="294"/>
      <c r="C135" s="255" t="s">
        <v>122</v>
      </c>
      <c r="D135" s="255"/>
      <c r="E135" s="255"/>
      <c r="F135" s="274" t="s">
        <v>566</v>
      </c>
      <c r="G135" s="255"/>
      <c r="H135" s="255" t="s">
        <v>612</v>
      </c>
      <c r="I135" s="255" t="s">
        <v>562</v>
      </c>
      <c r="J135" s="255">
        <v>255</v>
      </c>
      <c r="K135" s="296"/>
    </row>
    <row r="136" spans="2:11" ht="15" customHeight="1">
      <c r="B136" s="294"/>
      <c r="C136" s="255" t="s">
        <v>589</v>
      </c>
      <c r="D136" s="255"/>
      <c r="E136" s="255"/>
      <c r="F136" s="274" t="s">
        <v>560</v>
      </c>
      <c r="G136" s="255"/>
      <c r="H136" s="255" t="s">
        <v>613</v>
      </c>
      <c r="I136" s="255" t="s">
        <v>591</v>
      </c>
      <c r="J136" s="255"/>
      <c r="K136" s="296"/>
    </row>
    <row r="137" spans="2:11" ht="15" customHeight="1">
      <c r="B137" s="294"/>
      <c r="C137" s="255" t="s">
        <v>592</v>
      </c>
      <c r="D137" s="255"/>
      <c r="E137" s="255"/>
      <c r="F137" s="274" t="s">
        <v>560</v>
      </c>
      <c r="G137" s="255"/>
      <c r="H137" s="255" t="s">
        <v>614</v>
      </c>
      <c r="I137" s="255" t="s">
        <v>594</v>
      </c>
      <c r="J137" s="255"/>
      <c r="K137" s="296"/>
    </row>
    <row r="138" spans="2:11" ht="15" customHeight="1">
      <c r="B138" s="294"/>
      <c r="C138" s="255" t="s">
        <v>595</v>
      </c>
      <c r="D138" s="255"/>
      <c r="E138" s="255"/>
      <c r="F138" s="274" t="s">
        <v>560</v>
      </c>
      <c r="G138" s="255"/>
      <c r="H138" s="255" t="s">
        <v>595</v>
      </c>
      <c r="I138" s="255" t="s">
        <v>594</v>
      </c>
      <c r="J138" s="255"/>
      <c r="K138" s="296"/>
    </row>
    <row r="139" spans="2:11" ht="15" customHeight="1">
      <c r="B139" s="294"/>
      <c r="C139" s="255" t="s">
        <v>41</v>
      </c>
      <c r="D139" s="255"/>
      <c r="E139" s="255"/>
      <c r="F139" s="274" t="s">
        <v>560</v>
      </c>
      <c r="G139" s="255"/>
      <c r="H139" s="255" t="s">
        <v>615</v>
      </c>
      <c r="I139" s="255" t="s">
        <v>594</v>
      </c>
      <c r="J139" s="255"/>
      <c r="K139" s="296"/>
    </row>
    <row r="140" spans="2:11" ht="15" customHeight="1">
      <c r="B140" s="294"/>
      <c r="C140" s="255" t="s">
        <v>616</v>
      </c>
      <c r="D140" s="255"/>
      <c r="E140" s="255"/>
      <c r="F140" s="274" t="s">
        <v>560</v>
      </c>
      <c r="G140" s="255"/>
      <c r="H140" s="255" t="s">
        <v>617</v>
      </c>
      <c r="I140" s="255" t="s">
        <v>594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71" t="s">
        <v>618</v>
      </c>
      <c r="D145" s="371"/>
      <c r="E145" s="371"/>
      <c r="F145" s="371"/>
      <c r="G145" s="371"/>
      <c r="H145" s="371"/>
      <c r="I145" s="371"/>
      <c r="J145" s="371"/>
      <c r="K145" s="266"/>
    </row>
    <row r="146" spans="2:11" ht="17.25" customHeight="1">
      <c r="B146" s="265"/>
      <c r="C146" s="267" t="s">
        <v>554</v>
      </c>
      <c r="D146" s="267"/>
      <c r="E146" s="267"/>
      <c r="F146" s="267" t="s">
        <v>555</v>
      </c>
      <c r="G146" s="268"/>
      <c r="H146" s="267" t="s">
        <v>117</v>
      </c>
      <c r="I146" s="267" t="s">
        <v>60</v>
      </c>
      <c r="J146" s="267" t="s">
        <v>556</v>
      </c>
      <c r="K146" s="266"/>
    </row>
    <row r="147" spans="2:11" ht="17.25" customHeight="1">
      <c r="B147" s="265"/>
      <c r="C147" s="269" t="s">
        <v>557</v>
      </c>
      <c r="D147" s="269"/>
      <c r="E147" s="269"/>
      <c r="F147" s="270" t="s">
        <v>558</v>
      </c>
      <c r="G147" s="271"/>
      <c r="H147" s="269"/>
      <c r="I147" s="269"/>
      <c r="J147" s="269" t="s">
        <v>559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563</v>
      </c>
      <c r="D149" s="255"/>
      <c r="E149" s="255"/>
      <c r="F149" s="301" t="s">
        <v>560</v>
      </c>
      <c r="G149" s="255"/>
      <c r="H149" s="300" t="s">
        <v>599</v>
      </c>
      <c r="I149" s="300" t="s">
        <v>562</v>
      </c>
      <c r="J149" s="300">
        <v>120</v>
      </c>
      <c r="K149" s="296"/>
    </row>
    <row r="150" spans="2:11" ht="15" customHeight="1">
      <c r="B150" s="275"/>
      <c r="C150" s="300" t="s">
        <v>608</v>
      </c>
      <c r="D150" s="255"/>
      <c r="E150" s="255"/>
      <c r="F150" s="301" t="s">
        <v>560</v>
      </c>
      <c r="G150" s="255"/>
      <c r="H150" s="300" t="s">
        <v>619</v>
      </c>
      <c r="I150" s="300" t="s">
        <v>562</v>
      </c>
      <c r="J150" s="300" t="s">
        <v>610</v>
      </c>
      <c r="K150" s="296"/>
    </row>
    <row r="151" spans="2:11" ht="15" customHeight="1">
      <c r="B151" s="275"/>
      <c r="C151" s="300" t="s">
        <v>509</v>
      </c>
      <c r="D151" s="255"/>
      <c r="E151" s="255"/>
      <c r="F151" s="301" t="s">
        <v>560</v>
      </c>
      <c r="G151" s="255"/>
      <c r="H151" s="300" t="s">
        <v>620</v>
      </c>
      <c r="I151" s="300" t="s">
        <v>562</v>
      </c>
      <c r="J151" s="300" t="s">
        <v>610</v>
      </c>
      <c r="K151" s="296"/>
    </row>
    <row r="152" spans="2:11" ht="15" customHeight="1">
      <c r="B152" s="275"/>
      <c r="C152" s="300" t="s">
        <v>565</v>
      </c>
      <c r="D152" s="255"/>
      <c r="E152" s="255"/>
      <c r="F152" s="301" t="s">
        <v>566</v>
      </c>
      <c r="G152" s="255"/>
      <c r="H152" s="300" t="s">
        <v>599</v>
      </c>
      <c r="I152" s="300" t="s">
        <v>562</v>
      </c>
      <c r="J152" s="300">
        <v>50</v>
      </c>
      <c r="K152" s="296"/>
    </row>
    <row r="153" spans="2:11" ht="15" customHeight="1">
      <c r="B153" s="275"/>
      <c r="C153" s="300" t="s">
        <v>568</v>
      </c>
      <c r="D153" s="255"/>
      <c r="E153" s="255"/>
      <c r="F153" s="301" t="s">
        <v>560</v>
      </c>
      <c r="G153" s="255"/>
      <c r="H153" s="300" t="s">
        <v>599</v>
      </c>
      <c r="I153" s="300" t="s">
        <v>570</v>
      </c>
      <c r="J153" s="300"/>
      <c r="K153" s="296"/>
    </row>
    <row r="154" spans="2:11" ht="15" customHeight="1">
      <c r="B154" s="275"/>
      <c r="C154" s="300" t="s">
        <v>579</v>
      </c>
      <c r="D154" s="255"/>
      <c r="E154" s="255"/>
      <c r="F154" s="301" t="s">
        <v>566</v>
      </c>
      <c r="G154" s="255"/>
      <c r="H154" s="300" t="s">
        <v>599</v>
      </c>
      <c r="I154" s="300" t="s">
        <v>562</v>
      </c>
      <c r="J154" s="300">
        <v>50</v>
      </c>
      <c r="K154" s="296"/>
    </row>
    <row r="155" spans="2:11" ht="15" customHeight="1">
      <c r="B155" s="275"/>
      <c r="C155" s="300" t="s">
        <v>587</v>
      </c>
      <c r="D155" s="255"/>
      <c r="E155" s="255"/>
      <c r="F155" s="301" t="s">
        <v>566</v>
      </c>
      <c r="G155" s="255"/>
      <c r="H155" s="300" t="s">
        <v>599</v>
      </c>
      <c r="I155" s="300" t="s">
        <v>562</v>
      </c>
      <c r="J155" s="300">
        <v>50</v>
      </c>
      <c r="K155" s="296"/>
    </row>
    <row r="156" spans="2:11" ht="15" customHeight="1">
      <c r="B156" s="275"/>
      <c r="C156" s="300" t="s">
        <v>585</v>
      </c>
      <c r="D156" s="255"/>
      <c r="E156" s="255"/>
      <c r="F156" s="301" t="s">
        <v>566</v>
      </c>
      <c r="G156" s="255"/>
      <c r="H156" s="300" t="s">
        <v>599</v>
      </c>
      <c r="I156" s="300" t="s">
        <v>562</v>
      </c>
      <c r="J156" s="300">
        <v>50</v>
      </c>
      <c r="K156" s="296"/>
    </row>
    <row r="157" spans="2:11" ht="15" customHeight="1">
      <c r="B157" s="275"/>
      <c r="C157" s="300" t="s">
        <v>100</v>
      </c>
      <c r="D157" s="255"/>
      <c r="E157" s="255"/>
      <c r="F157" s="301" t="s">
        <v>560</v>
      </c>
      <c r="G157" s="255"/>
      <c r="H157" s="300" t="s">
        <v>621</v>
      </c>
      <c r="I157" s="300" t="s">
        <v>562</v>
      </c>
      <c r="J157" s="300" t="s">
        <v>622</v>
      </c>
      <c r="K157" s="296"/>
    </row>
    <row r="158" spans="2:11" ht="15" customHeight="1">
      <c r="B158" s="275"/>
      <c r="C158" s="300" t="s">
        <v>623</v>
      </c>
      <c r="D158" s="255"/>
      <c r="E158" s="255"/>
      <c r="F158" s="301" t="s">
        <v>560</v>
      </c>
      <c r="G158" s="255"/>
      <c r="H158" s="300" t="s">
        <v>624</v>
      </c>
      <c r="I158" s="300" t="s">
        <v>594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70" t="s">
        <v>625</v>
      </c>
      <c r="D163" s="370"/>
      <c r="E163" s="370"/>
      <c r="F163" s="370"/>
      <c r="G163" s="370"/>
      <c r="H163" s="370"/>
      <c r="I163" s="370"/>
      <c r="J163" s="370"/>
      <c r="K163" s="247"/>
    </row>
    <row r="164" spans="2:11" ht="17.25" customHeight="1">
      <c r="B164" s="246"/>
      <c r="C164" s="267" t="s">
        <v>554</v>
      </c>
      <c r="D164" s="267"/>
      <c r="E164" s="267"/>
      <c r="F164" s="267" t="s">
        <v>555</v>
      </c>
      <c r="G164" s="304"/>
      <c r="H164" s="305" t="s">
        <v>117</v>
      </c>
      <c r="I164" s="305" t="s">
        <v>60</v>
      </c>
      <c r="J164" s="267" t="s">
        <v>556</v>
      </c>
      <c r="K164" s="247"/>
    </row>
    <row r="165" spans="2:11" ht="17.25" customHeight="1">
      <c r="B165" s="248"/>
      <c r="C165" s="269" t="s">
        <v>557</v>
      </c>
      <c r="D165" s="269"/>
      <c r="E165" s="269"/>
      <c r="F165" s="270" t="s">
        <v>558</v>
      </c>
      <c r="G165" s="306"/>
      <c r="H165" s="307"/>
      <c r="I165" s="307"/>
      <c r="J165" s="269" t="s">
        <v>559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563</v>
      </c>
      <c r="D167" s="255"/>
      <c r="E167" s="255"/>
      <c r="F167" s="274" t="s">
        <v>560</v>
      </c>
      <c r="G167" s="255"/>
      <c r="H167" s="255" t="s">
        <v>599</v>
      </c>
      <c r="I167" s="255" t="s">
        <v>562</v>
      </c>
      <c r="J167" s="255">
        <v>120</v>
      </c>
      <c r="K167" s="296"/>
    </row>
    <row r="168" spans="2:11" ht="15" customHeight="1">
      <c r="B168" s="275"/>
      <c r="C168" s="255" t="s">
        <v>608</v>
      </c>
      <c r="D168" s="255"/>
      <c r="E168" s="255"/>
      <c r="F168" s="274" t="s">
        <v>560</v>
      </c>
      <c r="G168" s="255"/>
      <c r="H168" s="255" t="s">
        <v>609</v>
      </c>
      <c r="I168" s="255" t="s">
        <v>562</v>
      </c>
      <c r="J168" s="255" t="s">
        <v>610</v>
      </c>
      <c r="K168" s="296"/>
    </row>
    <row r="169" spans="2:11" ht="15" customHeight="1">
      <c r="B169" s="275"/>
      <c r="C169" s="255" t="s">
        <v>509</v>
      </c>
      <c r="D169" s="255"/>
      <c r="E169" s="255"/>
      <c r="F169" s="274" t="s">
        <v>560</v>
      </c>
      <c r="G169" s="255"/>
      <c r="H169" s="255" t="s">
        <v>626</v>
      </c>
      <c r="I169" s="255" t="s">
        <v>562</v>
      </c>
      <c r="J169" s="255" t="s">
        <v>610</v>
      </c>
      <c r="K169" s="296"/>
    </row>
    <row r="170" spans="2:11" ht="15" customHeight="1">
      <c r="B170" s="275"/>
      <c r="C170" s="255" t="s">
        <v>565</v>
      </c>
      <c r="D170" s="255"/>
      <c r="E170" s="255"/>
      <c r="F170" s="274" t="s">
        <v>566</v>
      </c>
      <c r="G170" s="255"/>
      <c r="H170" s="255" t="s">
        <v>626</v>
      </c>
      <c r="I170" s="255" t="s">
        <v>562</v>
      </c>
      <c r="J170" s="255">
        <v>50</v>
      </c>
      <c r="K170" s="296"/>
    </row>
    <row r="171" spans="2:11" ht="15" customHeight="1">
      <c r="B171" s="275"/>
      <c r="C171" s="255" t="s">
        <v>568</v>
      </c>
      <c r="D171" s="255"/>
      <c r="E171" s="255"/>
      <c r="F171" s="274" t="s">
        <v>560</v>
      </c>
      <c r="G171" s="255"/>
      <c r="H171" s="255" t="s">
        <v>626</v>
      </c>
      <c r="I171" s="255" t="s">
        <v>570</v>
      </c>
      <c r="J171" s="255"/>
      <c r="K171" s="296"/>
    </row>
    <row r="172" spans="2:11" ht="15" customHeight="1">
      <c r="B172" s="275"/>
      <c r="C172" s="255" t="s">
        <v>579</v>
      </c>
      <c r="D172" s="255"/>
      <c r="E172" s="255"/>
      <c r="F172" s="274" t="s">
        <v>566</v>
      </c>
      <c r="G172" s="255"/>
      <c r="H172" s="255" t="s">
        <v>626</v>
      </c>
      <c r="I172" s="255" t="s">
        <v>562</v>
      </c>
      <c r="J172" s="255">
        <v>50</v>
      </c>
      <c r="K172" s="296"/>
    </row>
    <row r="173" spans="2:11" ht="15" customHeight="1">
      <c r="B173" s="275"/>
      <c r="C173" s="255" t="s">
        <v>587</v>
      </c>
      <c r="D173" s="255"/>
      <c r="E173" s="255"/>
      <c r="F173" s="274" t="s">
        <v>566</v>
      </c>
      <c r="G173" s="255"/>
      <c r="H173" s="255" t="s">
        <v>626</v>
      </c>
      <c r="I173" s="255" t="s">
        <v>562</v>
      </c>
      <c r="J173" s="255">
        <v>50</v>
      </c>
      <c r="K173" s="296"/>
    </row>
    <row r="174" spans="2:11" ht="15" customHeight="1">
      <c r="B174" s="275"/>
      <c r="C174" s="255" t="s">
        <v>585</v>
      </c>
      <c r="D174" s="255"/>
      <c r="E174" s="255"/>
      <c r="F174" s="274" t="s">
        <v>566</v>
      </c>
      <c r="G174" s="255"/>
      <c r="H174" s="255" t="s">
        <v>626</v>
      </c>
      <c r="I174" s="255" t="s">
        <v>562</v>
      </c>
      <c r="J174" s="255">
        <v>50</v>
      </c>
      <c r="K174" s="296"/>
    </row>
    <row r="175" spans="2:11" ht="15" customHeight="1">
      <c r="B175" s="275"/>
      <c r="C175" s="255" t="s">
        <v>116</v>
      </c>
      <c r="D175" s="255"/>
      <c r="E175" s="255"/>
      <c r="F175" s="274" t="s">
        <v>560</v>
      </c>
      <c r="G175" s="255"/>
      <c r="H175" s="255" t="s">
        <v>627</v>
      </c>
      <c r="I175" s="255" t="s">
        <v>628</v>
      </c>
      <c r="J175" s="255"/>
      <c r="K175" s="296"/>
    </row>
    <row r="176" spans="2:11" ht="15" customHeight="1">
      <c r="B176" s="275"/>
      <c r="C176" s="255" t="s">
        <v>60</v>
      </c>
      <c r="D176" s="255"/>
      <c r="E176" s="255"/>
      <c r="F176" s="274" t="s">
        <v>560</v>
      </c>
      <c r="G176" s="255"/>
      <c r="H176" s="255" t="s">
        <v>629</v>
      </c>
      <c r="I176" s="255" t="s">
        <v>630</v>
      </c>
      <c r="J176" s="255">
        <v>1</v>
      </c>
      <c r="K176" s="296"/>
    </row>
    <row r="177" spans="2:11" ht="15" customHeight="1">
      <c r="B177" s="275"/>
      <c r="C177" s="255" t="s">
        <v>56</v>
      </c>
      <c r="D177" s="255"/>
      <c r="E177" s="255"/>
      <c r="F177" s="274" t="s">
        <v>560</v>
      </c>
      <c r="G177" s="255"/>
      <c r="H177" s="255" t="s">
        <v>631</v>
      </c>
      <c r="I177" s="255" t="s">
        <v>562</v>
      </c>
      <c r="J177" s="255">
        <v>20</v>
      </c>
      <c r="K177" s="296"/>
    </row>
    <row r="178" spans="2:11" ht="15" customHeight="1">
      <c r="B178" s="275"/>
      <c r="C178" s="255" t="s">
        <v>117</v>
      </c>
      <c r="D178" s="255"/>
      <c r="E178" s="255"/>
      <c r="F178" s="274" t="s">
        <v>560</v>
      </c>
      <c r="G178" s="255"/>
      <c r="H178" s="255" t="s">
        <v>632</v>
      </c>
      <c r="I178" s="255" t="s">
        <v>562</v>
      </c>
      <c r="J178" s="255">
        <v>255</v>
      </c>
      <c r="K178" s="296"/>
    </row>
    <row r="179" spans="2:11" ht="15" customHeight="1">
      <c r="B179" s="275"/>
      <c r="C179" s="255" t="s">
        <v>118</v>
      </c>
      <c r="D179" s="255"/>
      <c r="E179" s="255"/>
      <c r="F179" s="274" t="s">
        <v>560</v>
      </c>
      <c r="G179" s="255"/>
      <c r="H179" s="255" t="s">
        <v>525</v>
      </c>
      <c r="I179" s="255" t="s">
        <v>562</v>
      </c>
      <c r="J179" s="255">
        <v>10</v>
      </c>
      <c r="K179" s="296"/>
    </row>
    <row r="180" spans="2:11" ht="15" customHeight="1">
      <c r="B180" s="275"/>
      <c r="C180" s="255" t="s">
        <v>119</v>
      </c>
      <c r="D180" s="255"/>
      <c r="E180" s="255"/>
      <c r="F180" s="274" t="s">
        <v>560</v>
      </c>
      <c r="G180" s="255"/>
      <c r="H180" s="255" t="s">
        <v>633</v>
      </c>
      <c r="I180" s="255" t="s">
        <v>594</v>
      </c>
      <c r="J180" s="255"/>
      <c r="K180" s="296"/>
    </row>
    <row r="181" spans="2:11" ht="15" customHeight="1">
      <c r="B181" s="275"/>
      <c r="C181" s="255" t="s">
        <v>634</v>
      </c>
      <c r="D181" s="255"/>
      <c r="E181" s="255"/>
      <c r="F181" s="274" t="s">
        <v>560</v>
      </c>
      <c r="G181" s="255"/>
      <c r="H181" s="255" t="s">
        <v>635</v>
      </c>
      <c r="I181" s="255" t="s">
        <v>594</v>
      </c>
      <c r="J181" s="255"/>
      <c r="K181" s="296"/>
    </row>
    <row r="182" spans="2:11" ht="15" customHeight="1">
      <c r="B182" s="275"/>
      <c r="C182" s="255" t="s">
        <v>623</v>
      </c>
      <c r="D182" s="255"/>
      <c r="E182" s="255"/>
      <c r="F182" s="274" t="s">
        <v>560</v>
      </c>
      <c r="G182" s="255"/>
      <c r="H182" s="255" t="s">
        <v>636</v>
      </c>
      <c r="I182" s="255" t="s">
        <v>594</v>
      </c>
      <c r="J182" s="255"/>
      <c r="K182" s="296"/>
    </row>
    <row r="183" spans="2:11" ht="15" customHeight="1">
      <c r="B183" s="275"/>
      <c r="C183" s="255" t="s">
        <v>121</v>
      </c>
      <c r="D183" s="255"/>
      <c r="E183" s="255"/>
      <c r="F183" s="274" t="s">
        <v>566</v>
      </c>
      <c r="G183" s="255"/>
      <c r="H183" s="255" t="s">
        <v>637</v>
      </c>
      <c r="I183" s="255" t="s">
        <v>562</v>
      </c>
      <c r="J183" s="255">
        <v>50</v>
      </c>
      <c r="K183" s="296"/>
    </row>
    <row r="184" spans="2:11" ht="15" customHeight="1">
      <c r="B184" s="275"/>
      <c r="C184" s="255" t="s">
        <v>638</v>
      </c>
      <c r="D184" s="255"/>
      <c r="E184" s="255"/>
      <c r="F184" s="274" t="s">
        <v>566</v>
      </c>
      <c r="G184" s="255"/>
      <c r="H184" s="255" t="s">
        <v>639</v>
      </c>
      <c r="I184" s="255" t="s">
        <v>640</v>
      </c>
      <c r="J184" s="255"/>
      <c r="K184" s="296"/>
    </row>
    <row r="185" spans="2:11" ht="15" customHeight="1">
      <c r="B185" s="275"/>
      <c r="C185" s="255" t="s">
        <v>641</v>
      </c>
      <c r="D185" s="255"/>
      <c r="E185" s="255"/>
      <c r="F185" s="274" t="s">
        <v>566</v>
      </c>
      <c r="G185" s="255"/>
      <c r="H185" s="255" t="s">
        <v>642</v>
      </c>
      <c r="I185" s="255" t="s">
        <v>640</v>
      </c>
      <c r="J185" s="255"/>
      <c r="K185" s="296"/>
    </row>
    <row r="186" spans="2:11" ht="15" customHeight="1">
      <c r="B186" s="275"/>
      <c r="C186" s="255" t="s">
        <v>643</v>
      </c>
      <c r="D186" s="255"/>
      <c r="E186" s="255"/>
      <c r="F186" s="274" t="s">
        <v>566</v>
      </c>
      <c r="G186" s="255"/>
      <c r="H186" s="255" t="s">
        <v>644</v>
      </c>
      <c r="I186" s="255" t="s">
        <v>640</v>
      </c>
      <c r="J186" s="255"/>
      <c r="K186" s="296"/>
    </row>
    <row r="187" spans="2:11" ht="15" customHeight="1">
      <c r="B187" s="275"/>
      <c r="C187" s="308" t="s">
        <v>645</v>
      </c>
      <c r="D187" s="255"/>
      <c r="E187" s="255"/>
      <c r="F187" s="274" t="s">
        <v>566</v>
      </c>
      <c r="G187" s="255"/>
      <c r="H187" s="255" t="s">
        <v>646</v>
      </c>
      <c r="I187" s="255" t="s">
        <v>647</v>
      </c>
      <c r="J187" s="309" t="s">
        <v>648</v>
      </c>
      <c r="K187" s="296"/>
    </row>
    <row r="188" spans="2:11" ht="15" customHeight="1">
      <c r="B188" s="275"/>
      <c r="C188" s="260" t="s">
        <v>45</v>
      </c>
      <c r="D188" s="255"/>
      <c r="E188" s="255"/>
      <c r="F188" s="274" t="s">
        <v>560</v>
      </c>
      <c r="G188" s="255"/>
      <c r="H188" s="251" t="s">
        <v>649</v>
      </c>
      <c r="I188" s="255" t="s">
        <v>650</v>
      </c>
      <c r="J188" s="255"/>
      <c r="K188" s="296"/>
    </row>
    <row r="189" spans="2:11" ht="15" customHeight="1">
      <c r="B189" s="275"/>
      <c r="C189" s="260" t="s">
        <v>651</v>
      </c>
      <c r="D189" s="255"/>
      <c r="E189" s="255"/>
      <c r="F189" s="274" t="s">
        <v>560</v>
      </c>
      <c r="G189" s="255"/>
      <c r="H189" s="255" t="s">
        <v>652</v>
      </c>
      <c r="I189" s="255" t="s">
        <v>594</v>
      </c>
      <c r="J189" s="255"/>
      <c r="K189" s="296"/>
    </row>
    <row r="190" spans="2:11" ht="15" customHeight="1">
      <c r="B190" s="275"/>
      <c r="C190" s="260" t="s">
        <v>653</v>
      </c>
      <c r="D190" s="255"/>
      <c r="E190" s="255"/>
      <c r="F190" s="274" t="s">
        <v>560</v>
      </c>
      <c r="G190" s="255"/>
      <c r="H190" s="255" t="s">
        <v>654</v>
      </c>
      <c r="I190" s="255" t="s">
        <v>594</v>
      </c>
      <c r="J190" s="255"/>
      <c r="K190" s="296"/>
    </row>
    <row r="191" spans="2:11" ht="15" customHeight="1">
      <c r="B191" s="275"/>
      <c r="C191" s="260" t="s">
        <v>655</v>
      </c>
      <c r="D191" s="255"/>
      <c r="E191" s="255"/>
      <c r="F191" s="274" t="s">
        <v>566</v>
      </c>
      <c r="G191" s="255"/>
      <c r="H191" s="255" t="s">
        <v>656</v>
      </c>
      <c r="I191" s="255" t="s">
        <v>594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70" t="s">
        <v>657</v>
      </c>
      <c r="D197" s="370"/>
      <c r="E197" s="370"/>
      <c r="F197" s="370"/>
      <c r="G197" s="370"/>
      <c r="H197" s="370"/>
      <c r="I197" s="370"/>
      <c r="J197" s="370"/>
      <c r="K197" s="247"/>
    </row>
    <row r="198" spans="2:11" ht="25.5" customHeight="1">
      <c r="B198" s="246"/>
      <c r="C198" s="311" t="s">
        <v>658</v>
      </c>
      <c r="D198" s="311"/>
      <c r="E198" s="311"/>
      <c r="F198" s="311" t="s">
        <v>659</v>
      </c>
      <c r="G198" s="312"/>
      <c r="H198" s="369" t="s">
        <v>660</v>
      </c>
      <c r="I198" s="369"/>
      <c r="J198" s="369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650</v>
      </c>
      <c r="D200" s="255"/>
      <c r="E200" s="255"/>
      <c r="F200" s="274" t="s">
        <v>46</v>
      </c>
      <c r="G200" s="255"/>
      <c r="H200" s="367" t="s">
        <v>661</v>
      </c>
      <c r="I200" s="367"/>
      <c r="J200" s="367"/>
      <c r="K200" s="296"/>
    </row>
    <row r="201" spans="2:11" ht="15" customHeight="1">
      <c r="B201" s="275"/>
      <c r="C201" s="281"/>
      <c r="D201" s="255"/>
      <c r="E201" s="255"/>
      <c r="F201" s="274" t="s">
        <v>47</v>
      </c>
      <c r="G201" s="255"/>
      <c r="H201" s="367" t="s">
        <v>662</v>
      </c>
      <c r="I201" s="367"/>
      <c r="J201" s="367"/>
      <c r="K201" s="296"/>
    </row>
    <row r="202" spans="2:11" ht="15" customHeight="1">
      <c r="B202" s="275"/>
      <c r="C202" s="281"/>
      <c r="D202" s="255"/>
      <c r="E202" s="255"/>
      <c r="F202" s="274" t="s">
        <v>50</v>
      </c>
      <c r="G202" s="255"/>
      <c r="H202" s="367" t="s">
        <v>663</v>
      </c>
      <c r="I202" s="367"/>
      <c r="J202" s="367"/>
      <c r="K202" s="296"/>
    </row>
    <row r="203" spans="2:11" ht="15" customHeight="1">
      <c r="B203" s="275"/>
      <c r="C203" s="255"/>
      <c r="D203" s="255"/>
      <c r="E203" s="255"/>
      <c r="F203" s="274" t="s">
        <v>48</v>
      </c>
      <c r="G203" s="255"/>
      <c r="H203" s="367" t="s">
        <v>664</v>
      </c>
      <c r="I203" s="367"/>
      <c r="J203" s="367"/>
      <c r="K203" s="296"/>
    </row>
    <row r="204" spans="2:11" ht="15" customHeight="1">
      <c r="B204" s="275"/>
      <c r="C204" s="255"/>
      <c r="D204" s="255"/>
      <c r="E204" s="255"/>
      <c r="F204" s="274" t="s">
        <v>49</v>
      </c>
      <c r="G204" s="255"/>
      <c r="H204" s="367" t="s">
        <v>665</v>
      </c>
      <c r="I204" s="367"/>
      <c r="J204" s="367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606</v>
      </c>
      <c r="D206" s="255"/>
      <c r="E206" s="255"/>
      <c r="F206" s="274" t="s">
        <v>82</v>
      </c>
      <c r="G206" s="255"/>
      <c r="H206" s="367" t="s">
        <v>666</v>
      </c>
      <c r="I206" s="367"/>
      <c r="J206" s="367"/>
      <c r="K206" s="296"/>
    </row>
    <row r="207" spans="2:11" ht="15" customHeight="1">
      <c r="B207" s="275"/>
      <c r="C207" s="281"/>
      <c r="D207" s="255"/>
      <c r="E207" s="255"/>
      <c r="F207" s="274" t="s">
        <v>503</v>
      </c>
      <c r="G207" s="255"/>
      <c r="H207" s="367" t="s">
        <v>504</v>
      </c>
      <c r="I207" s="367"/>
      <c r="J207" s="367"/>
      <c r="K207" s="296"/>
    </row>
    <row r="208" spans="2:11" ht="15" customHeight="1">
      <c r="B208" s="275"/>
      <c r="C208" s="255"/>
      <c r="D208" s="255"/>
      <c r="E208" s="255"/>
      <c r="F208" s="274" t="s">
        <v>501</v>
      </c>
      <c r="G208" s="255"/>
      <c r="H208" s="367" t="s">
        <v>667</v>
      </c>
      <c r="I208" s="367"/>
      <c r="J208" s="367"/>
      <c r="K208" s="296"/>
    </row>
    <row r="209" spans="2:11" ht="15" customHeight="1">
      <c r="B209" s="313"/>
      <c r="C209" s="281"/>
      <c r="D209" s="281"/>
      <c r="E209" s="281"/>
      <c r="F209" s="274" t="s">
        <v>505</v>
      </c>
      <c r="G209" s="260"/>
      <c r="H209" s="368" t="s">
        <v>506</v>
      </c>
      <c r="I209" s="368"/>
      <c r="J209" s="368"/>
      <c r="K209" s="314"/>
    </row>
    <row r="210" spans="2:11" ht="15" customHeight="1">
      <c r="B210" s="313"/>
      <c r="C210" s="281"/>
      <c r="D210" s="281"/>
      <c r="E210" s="281"/>
      <c r="F210" s="274" t="s">
        <v>507</v>
      </c>
      <c r="G210" s="260"/>
      <c r="H210" s="368" t="s">
        <v>668</v>
      </c>
      <c r="I210" s="368"/>
      <c r="J210" s="368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630</v>
      </c>
      <c r="D212" s="281"/>
      <c r="E212" s="281"/>
      <c r="F212" s="274">
        <v>1</v>
      </c>
      <c r="G212" s="260"/>
      <c r="H212" s="368" t="s">
        <v>669</v>
      </c>
      <c r="I212" s="368"/>
      <c r="J212" s="368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68" t="s">
        <v>670</v>
      </c>
      <c r="I213" s="368"/>
      <c r="J213" s="368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68" t="s">
        <v>671</v>
      </c>
      <c r="I214" s="368"/>
      <c r="J214" s="368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68" t="s">
        <v>672</v>
      </c>
      <c r="I215" s="368"/>
      <c r="J215" s="368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2013028-A - VĚTEV A</vt:lpstr>
      <vt:lpstr>2013028-B - VĚTEV B</vt:lpstr>
      <vt:lpstr>2013028-VON - VEDLEJŠÍ A ...</vt:lpstr>
      <vt:lpstr>Pokyny pro vyplnění</vt:lpstr>
      <vt:lpstr>'2013028-A - VĚTEV A'!Názvy_tisku</vt:lpstr>
      <vt:lpstr>'2013028-B - VĚTEV B'!Názvy_tisku</vt:lpstr>
      <vt:lpstr>'2013028-VON - VEDLEJŠÍ A ...'!Názvy_tisku</vt:lpstr>
      <vt:lpstr>'Rekapitulace stavby'!Názvy_tisku</vt:lpstr>
      <vt:lpstr>'2013028-A - VĚTEV A'!Oblast_tisku</vt:lpstr>
      <vt:lpstr>'2013028-B - VĚTEV B'!Oblast_tisku</vt:lpstr>
      <vt:lpstr>'2013028-VON - VEDLEJŠÍ A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pc-kozak\evzen</dc:creator>
  <cp:lastModifiedBy>Majetek</cp:lastModifiedBy>
  <dcterms:created xsi:type="dcterms:W3CDTF">2018-04-12T12:08:04Z</dcterms:created>
  <dcterms:modified xsi:type="dcterms:W3CDTF">2018-04-12T12:22:46Z</dcterms:modified>
</cp:coreProperties>
</file>