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08\Desktop\Soubory k odeslání\"/>
    </mc:Choice>
  </mc:AlternateContent>
  <bookViews>
    <workbookView xWindow="0" yWindow="0" windowWidth="18870" windowHeight="9885"/>
  </bookViews>
  <sheets>
    <sheet name="Rekapitulace stavby" sheetId="1" r:id="rId1"/>
    <sheet name="001 - Stavební úpravy par..." sheetId="2" r:id="rId2"/>
    <sheet name="Pokyny pro vyplnění" sheetId="3" r:id="rId3"/>
  </sheets>
  <definedNames>
    <definedName name="_xlnm._FilterDatabase" localSheetId="1" hidden="1">'001 - Stavební úpravy par...'!$C$90:$K$255</definedName>
    <definedName name="_xlnm.Print_Titles" localSheetId="1">'001 - Stavební úpravy par...'!$90:$90</definedName>
    <definedName name="_xlnm.Print_Titles" localSheetId="0">'Rekapitulace stavby'!$49:$49</definedName>
    <definedName name="_xlnm.Print_Area" localSheetId="1">'001 - Stavební úpravy par...'!$C$4:$J$36,'001 - Stavební úpravy par...'!$C$42:$J$72,'001 - Stavební úpravy par...'!$C$78:$K$255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55" i="2"/>
  <c r="BH255" i="2"/>
  <c r="BG255" i="2"/>
  <c r="BF255" i="2"/>
  <c r="T255" i="2"/>
  <c r="T254" i="2" s="1"/>
  <c r="R255" i="2"/>
  <c r="R254" i="2" s="1"/>
  <c r="P255" i="2"/>
  <c r="P254" i="2" s="1"/>
  <c r="BK255" i="2"/>
  <c r="BK254" i="2" s="1"/>
  <c r="J254" i="2" s="1"/>
  <c r="J71" i="2" s="1"/>
  <c r="J255" i="2"/>
  <c r="BE255" i="2" s="1"/>
  <c r="BI253" i="2"/>
  <c r="BH253" i="2"/>
  <c r="BG253" i="2"/>
  <c r="BF253" i="2"/>
  <c r="T253" i="2"/>
  <c r="T252" i="2" s="1"/>
  <c r="R253" i="2"/>
  <c r="R252" i="2" s="1"/>
  <c r="P253" i="2"/>
  <c r="P252" i="2" s="1"/>
  <c r="BK253" i="2"/>
  <c r="BK252" i="2" s="1"/>
  <c r="J252" i="2" s="1"/>
  <c r="J70" i="2" s="1"/>
  <c r="J253" i="2"/>
  <c r="BE253" i="2" s="1"/>
  <c r="BI251" i="2"/>
  <c r="BH251" i="2"/>
  <c r="BG251" i="2"/>
  <c r="BF251" i="2"/>
  <c r="T251" i="2"/>
  <c r="T250" i="2" s="1"/>
  <c r="R251" i="2"/>
  <c r="R250" i="2" s="1"/>
  <c r="P251" i="2"/>
  <c r="P250" i="2" s="1"/>
  <c r="P249" i="2" s="1"/>
  <c r="BK251" i="2"/>
  <c r="BK250" i="2" s="1"/>
  <c r="J251" i="2"/>
  <c r="BE251" i="2" s="1"/>
  <c r="BI247" i="2"/>
  <c r="BH247" i="2"/>
  <c r="BG247" i="2"/>
  <c r="BF247" i="2"/>
  <c r="T247" i="2"/>
  <c r="T246" i="2" s="1"/>
  <c r="R247" i="2"/>
  <c r="R246" i="2" s="1"/>
  <c r="P247" i="2"/>
  <c r="P246" i="2" s="1"/>
  <c r="BK247" i="2"/>
  <c r="BK246" i="2" s="1"/>
  <c r="J246" i="2" s="1"/>
  <c r="J67" i="2" s="1"/>
  <c r="J247" i="2"/>
  <c r="BE247" i="2" s="1"/>
  <c r="BI245" i="2"/>
  <c r="BH245" i="2"/>
  <c r="BG245" i="2"/>
  <c r="BF245" i="2"/>
  <c r="BE245" i="2"/>
  <c r="T245" i="2"/>
  <c r="R245" i="2"/>
  <c r="P245" i="2"/>
  <c r="BK245" i="2"/>
  <c r="J245" i="2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BE242" i="2"/>
  <c r="T242" i="2"/>
  <c r="T241" i="2" s="1"/>
  <c r="T240" i="2" s="1"/>
  <c r="R242" i="2"/>
  <c r="R241" i="2" s="1"/>
  <c r="R240" i="2" s="1"/>
  <c r="P242" i="2"/>
  <c r="P241" i="2" s="1"/>
  <c r="BK242" i="2"/>
  <c r="BK241" i="2" s="1"/>
  <c r="J242" i="2"/>
  <c r="BI239" i="2"/>
  <c r="BH239" i="2"/>
  <c r="BG239" i="2"/>
  <c r="BF239" i="2"/>
  <c r="BE239" i="2"/>
  <c r="T239" i="2"/>
  <c r="T238" i="2" s="1"/>
  <c r="R239" i="2"/>
  <c r="R238" i="2" s="1"/>
  <c r="P239" i="2"/>
  <c r="P238" i="2" s="1"/>
  <c r="BK239" i="2"/>
  <c r="BK238" i="2" s="1"/>
  <c r="J238" i="2" s="1"/>
  <c r="J64" i="2" s="1"/>
  <c r="J239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BE226" i="2"/>
  <c r="T226" i="2"/>
  <c r="R226" i="2"/>
  <c r="P226" i="2"/>
  <c r="BK226" i="2"/>
  <c r="J226" i="2"/>
  <c r="BI224" i="2"/>
  <c r="BH224" i="2"/>
  <c r="BG224" i="2"/>
  <c r="BF224" i="2"/>
  <c r="BE224" i="2"/>
  <c r="T224" i="2"/>
  <c r="R224" i="2"/>
  <c r="P224" i="2"/>
  <c r="BK224" i="2"/>
  <c r="J224" i="2"/>
  <c r="BI222" i="2"/>
  <c r="BH222" i="2"/>
  <c r="BG222" i="2"/>
  <c r="BF222" i="2"/>
  <c r="BE222" i="2"/>
  <c r="T222" i="2"/>
  <c r="R222" i="2"/>
  <c r="P222" i="2"/>
  <c r="BK222" i="2"/>
  <c r="J222" i="2"/>
  <c r="BI220" i="2"/>
  <c r="BH220" i="2"/>
  <c r="BG220" i="2"/>
  <c r="BF220" i="2"/>
  <c r="BE220" i="2"/>
  <c r="T220" i="2"/>
  <c r="R220" i="2"/>
  <c r="P220" i="2"/>
  <c r="BK220" i="2"/>
  <c r="J220" i="2"/>
  <c r="BI216" i="2"/>
  <c r="BH216" i="2"/>
  <c r="BG216" i="2"/>
  <c r="BF216" i="2"/>
  <c r="BE216" i="2"/>
  <c r="T216" i="2"/>
  <c r="R216" i="2"/>
  <c r="P216" i="2"/>
  <c r="BK216" i="2"/>
  <c r="J216" i="2"/>
  <c r="BI212" i="2"/>
  <c r="BH212" i="2"/>
  <c r="BG212" i="2"/>
  <c r="BF212" i="2"/>
  <c r="BE212" i="2"/>
  <c r="T212" i="2"/>
  <c r="T211" i="2" s="1"/>
  <c r="R212" i="2"/>
  <c r="R211" i="2" s="1"/>
  <c r="P212" i="2"/>
  <c r="P211" i="2" s="1"/>
  <c r="BK212" i="2"/>
  <c r="BK211" i="2" s="1"/>
  <c r="J211" i="2" s="1"/>
  <c r="J63" i="2" s="1"/>
  <c r="J212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BE203" i="2"/>
  <c r="T203" i="2"/>
  <c r="R203" i="2"/>
  <c r="P203" i="2"/>
  <c r="BK203" i="2"/>
  <c r="J203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BE197" i="2"/>
  <c r="T197" i="2"/>
  <c r="R197" i="2"/>
  <c r="P197" i="2"/>
  <c r="BK197" i="2"/>
  <c r="J197" i="2"/>
  <c r="BI195" i="2"/>
  <c r="BH195" i="2"/>
  <c r="BG195" i="2"/>
  <c r="BF195" i="2"/>
  <c r="BE195" i="2"/>
  <c r="T195" i="2"/>
  <c r="R195" i="2"/>
  <c r="P195" i="2"/>
  <c r="BK195" i="2"/>
  <c r="J195" i="2"/>
  <c r="BI193" i="2"/>
  <c r="BH193" i="2"/>
  <c r="BG193" i="2"/>
  <c r="BF193" i="2"/>
  <c r="BE193" i="2"/>
  <c r="T193" i="2"/>
  <c r="R193" i="2"/>
  <c r="P193" i="2"/>
  <c r="BK193" i="2"/>
  <c r="J193" i="2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5" i="2"/>
  <c r="BH185" i="2"/>
  <c r="BG185" i="2"/>
  <c r="BF185" i="2"/>
  <c r="BE185" i="2"/>
  <c r="T185" i="2"/>
  <c r="R185" i="2"/>
  <c r="P185" i="2"/>
  <c r="BK185" i="2"/>
  <c r="J185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T181" i="2" s="1"/>
  <c r="R182" i="2"/>
  <c r="R181" i="2" s="1"/>
  <c r="P182" i="2"/>
  <c r="P181" i="2" s="1"/>
  <c r="BK182" i="2"/>
  <c r="BK181" i="2" s="1"/>
  <c r="J181" i="2" s="1"/>
  <c r="J62" i="2" s="1"/>
  <c r="J182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T170" i="2" s="1"/>
  <c r="R171" i="2"/>
  <c r="R170" i="2" s="1"/>
  <c r="P171" i="2"/>
  <c r="P170" i="2" s="1"/>
  <c r="BK171" i="2"/>
  <c r="BK170" i="2" s="1"/>
  <c r="J170" i="2" s="1"/>
  <c r="J61" i="2" s="1"/>
  <c r="J171" i="2"/>
  <c r="BE171" i="2" s="1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59" i="2"/>
  <c r="BH159" i="2"/>
  <c r="BG159" i="2"/>
  <c r="BF159" i="2"/>
  <c r="BE159" i="2"/>
  <c r="T159" i="2"/>
  <c r="R159" i="2"/>
  <c r="P159" i="2"/>
  <c r="BK159" i="2"/>
  <c r="J159" i="2"/>
  <c r="BI156" i="2"/>
  <c r="BH156" i="2"/>
  <c r="BG156" i="2"/>
  <c r="BF156" i="2"/>
  <c r="BE156" i="2"/>
  <c r="T156" i="2"/>
  <c r="T155" i="2" s="1"/>
  <c r="R156" i="2"/>
  <c r="R155" i="2" s="1"/>
  <c r="P156" i="2"/>
  <c r="P155" i="2" s="1"/>
  <c r="BK156" i="2"/>
  <c r="BK155" i="2" s="1"/>
  <c r="J155" i="2" s="1"/>
  <c r="J60" i="2" s="1"/>
  <c r="J156" i="2"/>
  <c r="BI153" i="2"/>
  <c r="BH153" i="2"/>
  <c r="BG153" i="2"/>
  <c r="BF153" i="2"/>
  <c r="T153" i="2"/>
  <c r="T152" i="2" s="1"/>
  <c r="R153" i="2"/>
  <c r="R152" i="2" s="1"/>
  <c r="P153" i="2"/>
  <c r="P152" i="2" s="1"/>
  <c r="BK153" i="2"/>
  <c r="BK152" i="2" s="1"/>
  <c r="J152" i="2" s="1"/>
  <c r="J59" i="2" s="1"/>
  <c r="J153" i="2"/>
  <c r="BE153" i="2" s="1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R148" i="2"/>
  <c r="P148" i="2"/>
  <c r="BK148" i="2"/>
  <c r="J148" i="2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6" i="2"/>
  <c r="BH136" i="2"/>
  <c r="BG136" i="2"/>
  <c r="BF136" i="2"/>
  <c r="BE136" i="2"/>
  <c r="T136" i="2"/>
  <c r="R136" i="2"/>
  <c r="P136" i="2"/>
  <c r="BK136" i="2"/>
  <c r="J136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BE110" i="2"/>
  <c r="T110" i="2"/>
  <c r="R110" i="2"/>
  <c r="P110" i="2"/>
  <c r="BK110" i="2"/>
  <c r="J110" i="2"/>
  <c r="BI102" i="2"/>
  <c r="BH102" i="2"/>
  <c r="BG102" i="2"/>
  <c r="BF102" i="2"/>
  <c r="BE102" i="2"/>
  <c r="T102" i="2"/>
  <c r="R102" i="2"/>
  <c r="P102" i="2"/>
  <c r="BK102" i="2"/>
  <c r="J102" i="2"/>
  <c r="BI94" i="2"/>
  <c r="F34" i="2" s="1"/>
  <c r="BD52" i="1" s="1"/>
  <c r="BD51" i="1" s="1"/>
  <c r="W30" i="1" s="1"/>
  <c r="BH94" i="2"/>
  <c r="F33" i="2" s="1"/>
  <c r="BC52" i="1" s="1"/>
  <c r="BC51" i="1" s="1"/>
  <c r="BG94" i="2"/>
  <c r="F32" i="2" s="1"/>
  <c r="BB52" i="1" s="1"/>
  <c r="BB51" i="1" s="1"/>
  <c r="BF94" i="2"/>
  <c r="J31" i="2" s="1"/>
  <c r="AW52" i="1" s="1"/>
  <c r="BE94" i="2"/>
  <c r="T94" i="2"/>
  <c r="T93" i="2" s="1"/>
  <c r="R94" i="2"/>
  <c r="R93" i="2" s="1"/>
  <c r="R92" i="2" s="1"/>
  <c r="P94" i="2"/>
  <c r="P93" i="2" s="1"/>
  <c r="BK94" i="2"/>
  <c r="BK93" i="2" s="1"/>
  <c r="J94" i="2"/>
  <c r="J87" i="2"/>
  <c r="F87" i="2"/>
  <c r="F85" i="2"/>
  <c r="E83" i="2"/>
  <c r="E81" i="2"/>
  <c r="J51" i="2"/>
  <c r="F51" i="2"/>
  <c r="F49" i="2"/>
  <c r="E47" i="2"/>
  <c r="J18" i="2"/>
  <c r="E18" i="2"/>
  <c r="F52" i="2" s="1"/>
  <c r="J17" i="2"/>
  <c r="J12" i="2"/>
  <c r="J85" i="2" s="1"/>
  <c r="E7" i="2"/>
  <c r="E45" i="2" s="1"/>
  <c r="AS51" i="1"/>
  <c r="L47" i="1"/>
  <c r="AM46" i="1"/>
  <c r="L46" i="1"/>
  <c r="AM44" i="1"/>
  <c r="L44" i="1"/>
  <c r="L42" i="1"/>
  <c r="L41" i="1"/>
  <c r="J250" i="2" l="1"/>
  <c r="J69" i="2" s="1"/>
  <c r="BK249" i="2"/>
  <c r="J249" i="2" s="1"/>
  <c r="J68" i="2" s="1"/>
  <c r="W29" i="1"/>
  <c r="AY51" i="1"/>
  <c r="J93" i="2"/>
  <c r="J58" i="2" s="1"/>
  <c r="BK92" i="2"/>
  <c r="J30" i="2"/>
  <c r="AV52" i="1" s="1"/>
  <c r="AT52" i="1" s="1"/>
  <c r="J241" i="2"/>
  <c r="J66" i="2" s="1"/>
  <c r="BK240" i="2"/>
  <c r="J240" i="2" s="1"/>
  <c r="J65" i="2" s="1"/>
  <c r="R249" i="2"/>
  <c r="R91" i="2" s="1"/>
  <c r="W28" i="1"/>
  <c r="AX51" i="1"/>
  <c r="T92" i="2"/>
  <c r="T91" i="2" s="1"/>
  <c r="P92" i="2"/>
  <c r="P240" i="2"/>
  <c r="T249" i="2"/>
  <c r="F30" i="2"/>
  <c r="AZ52" i="1" s="1"/>
  <c r="AZ51" i="1" s="1"/>
  <c r="J49" i="2"/>
  <c r="F88" i="2"/>
  <c r="F31" i="2"/>
  <c r="BA52" i="1" s="1"/>
  <c r="BA51" i="1" s="1"/>
  <c r="P91" i="2" l="1"/>
  <c r="AU52" i="1" s="1"/>
  <c r="AU51" i="1" s="1"/>
  <c r="J92" i="2"/>
  <c r="J57" i="2" s="1"/>
  <c r="BK91" i="2"/>
  <c r="J91" i="2" s="1"/>
  <c r="AV51" i="1"/>
  <c r="W26" i="1"/>
  <c r="AW51" i="1"/>
  <c r="AK27" i="1" s="1"/>
  <c r="W27" i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<sst xmlns="http://schemas.openxmlformats.org/spreadsheetml/2006/main" count="2625" uniqueCount="698">
  <si>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</si>
  <si>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</si>
  <si>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</si>
  <si>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</si>
  <si>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</si>
  <si>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</si>
  <si>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</si>
  <si>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{21ab771d-a280-449f-b23e-af2f40e5d93c}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</si>
  <si>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</si>
  <si>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</si>
  <si>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</si>
  <si>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</si>
  <si>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</si>
  <si>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</si>
  <si>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</si>
  <si>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</si>
  <si>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2017536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</si>
  <si>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</si>
  <si>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</si>
  <si>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parteru - zpevněné plochy II. etapa, Bělá pod Bezdězem</t>
  </si>
  <si>
    <t>KSO:</t>
  </si>
  <si>
    <t/>
  </si>
  <si>
    <t>CC-CZ:</t>
  </si>
  <si>
    <t>Místo:</t>
  </si>
  <si>
    <t>parc.č. st. 220, k.ú. Bělá pod Bezdězem</t>
  </si>
  <si>
    <t>Datum:</t>
  </si>
  <si>
    <t>13.9.2017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</si>
  <si>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</si>
  <si>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</si>
  <si>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</si>
  <si>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</si>
  <si>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</si>
  <si>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</si>
  <si>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</si>
  <si>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ANITAS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</si>
  <si>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</si>
  <si>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</si>
  <si>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</si>
  <si>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</si>
  <si>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</si>
  <si>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</si>
  <si>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</si>
  <si>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</si>
  <si>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</si>
  <si>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</si>
  <si>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</si>
  <si>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</si>
  <si>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</si>
  <si>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</si>
  <si>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</si>
  <si>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</si>
  <si>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</si>
  <si>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</si>
  <si>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</si>
  <si>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</si>
  <si>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</si>
  <si>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</si>
  <si>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</si>
  <si>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</si>
  <si>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</si>
  <si>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</si>
  <si>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</si>
  <si>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</si>
  <si>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</si>
  <si>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</si>
  <si>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</si>
  <si>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</si>
  <si>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</si>
  <si>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</si>
  <si>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</si>
  <si>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</si>
  <si>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</si>
  <si>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</si>
  <si>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</si>
  <si>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</si>
  <si>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</si>
  <si>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</si>
  <si>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úpravy parteru - zpevněné plochy - II. etapa</t>
  </si>
  <si>
    <t>STA</t>
  </si>
  <si>
    <t>1</t>
  </si>
  <si>
    <t>{82396a0c-7689-4234-aaae-bca34226725f}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</si>
  <si>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</si>
  <si>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</si>
  <si>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</si>
  <si>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</si>
  <si>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</si>
  <si>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</si>
  <si>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</si>
  <si>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</si>
  <si>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Stavební úpravy parteru - zpevněné plochy - II. etapa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</si>
  <si>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</si>
  <si>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</si>
  <si>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</si>
  <si>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</si>
  <si>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</si>
  <si>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</si>
  <si>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</si>
  <si>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</si>
  <si>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</si>
  <si>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</si>
  <si>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</si>
  <si>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</si>
  <si>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</si>
  <si>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</si>
  <si>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</si>
  <si>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</si>
  <si>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</si>
  <si>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</si>
  <si>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</si>
  <si>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</si>
  <si>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</si>
  <si>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</si>
  <si>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</si>
  <si>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</si>
  <si>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</si>
  <si>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</si>
  <si>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</si>
  <si>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</si>
  <si>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</si>
  <si>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</si>
  <si>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</si>
  <si>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</si>
  <si>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</si>
  <si>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</si>
  <si>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</si>
  <si>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</si>
  <si>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</si>
  <si>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</si>
  <si>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</si>
  <si>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</si>
  <si>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</si>
  <si>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m2</t>
  </si>
  <si>
    <t>CS ÚRS 2017 01</t>
  </si>
  <si>
    <t>4</t>
  </si>
  <si>
    <t>-2077932812</t>
  </si>
  <si>
    <t>VV</t>
  </si>
  <si>
    <t>"stávající kryt a podklad - skladba P1, P2"</t>
  </si>
  <si>
    <t>14+112</t>
  </si>
  <si>
    <t>"odpočet zelené plochy (pro novou skladbu)"</t>
  </si>
  <si>
    <t>-5</t>
  </si>
  <si>
    <t>Mezisoučet</t>
  </si>
  <si>
    <t>3</t>
  </si>
  <si>
    <t>"30% provedeno ručně (v přístřešku, kolem objektu apod.)</t>
  </si>
  <si>
    <t>121*30/100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</si>
  <si>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</si>
  <si>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</si>
  <si>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-1252010407</t>
  </si>
  <si>
    <t>"70% provedeno strojně"</t>
  </si>
  <si>
    <t>121*70/100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</si>
  <si>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</si>
  <si>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</si>
  <si>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</si>
  <si>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-154207937</t>
  </si>
  <si>
    <t>"stávající kamenné obrubníky" 5,8</t>
  </si>
  <si>
    <t>113204111</t>
  </si>
  <si>
    <t>Vytrhání obrub s vybouráním lože, s přemístěním hmot na skládku na vzdálenost do 3 m nebo s naložením na dopravní prostředek záhonových</t>
  </si>
  <si>
    <t>1509019663</t>
  </si>
  <si>
    <t>5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</si>
  <si>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</si>
  <si>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</si>
  <si>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</si>
  <si>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-469124513</t>
  </si>
  <si>
    <t xml:space="preserve">"v místě odstraňované zelené plochy. ponechání v místě" </t>
  </si>
  <si>
    <t>5*0,1</t>
  </si>
  <si>
    <t>6</t>
  </si>
  <si>
    <t>122201101</t>
  </si>
  <si>
    <t>Odkopávky a prokopávky nezapažené s přehozením výkopku na vzdálenost do 3 m nebo s naložením na dopravní prostředek v hornině tř. 3 do 100 m3</t>
  </si>
  <si>
    <t>-23924194</t>
  </si>
  <si>
    <t xml:space="preserve">"v místě odstraňované zelené plochy" </t>
  </si>
  <si>
    <t>5*0,4</t>
  </si>
  <si>
    <t>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</si>
  <si>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</si>
  <si>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</si>
  <si>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2108855468</t>
  </si>
  <si>
    <t>8</t>
  </si>
  <si>
    <t>132201101</t>
  </si>
  <si>
    <t>Hloubení zapažených i nezapažených rýh šířky do 600 mm s urovnáním dna do předepsaného profilu a spádu v hornině tř. 3 do 100 m3</t>
  </si>
  <si>
    <t>-611740414</t>
  </si>
  <si>
    <t xml:space="preserve">"napojení odvodňovacího žlabu do kanalizační šachty" </t>
  </si>
  <si>
    <t>4,5*0,6*1,2</t>
  </si>
  <si>
    <t>9</t>
  </si>
  <si>
    <t>132201109</t>
  </si>
  <si>
    <t>Hloubení zapažených i nezapažených rýh šířky do 600 mm s urovnáním dna do předepsaného profilu a spádu v hornině tř. 3 Příplatek k cenám za lepivost horniny tř. 3</t>
  </si>
  <si>
    <t>-692824658</t>
  </si>
  <si>
    <t>10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</si>
  <si>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</si>
  <si>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</si>
  <si>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866246089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</si>
  <si>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</si>
  <si>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</si>
  <si>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</si>
  <si>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755564706</t>
  </si>
  <si>
    <t>"přebytečný výkopek"</t>
  </si>
  <si>
    <t>2+3,24-2,16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</si>
  <si>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</si>
  <si>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</si>
  <si>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</si>
  <si>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620426560</t>
  </si>
  <si>
    <t>3,08*5</t>
  </si>
  <si>
    <t>13</t>
  </si>
  <si>
    <t>167101101</t>
  </si>
  <si>
    <t>Nakládání, skládání a překládání neulehlého výkopku nebo sypaniny nakládání, množství do 100 m3, z hornin tř. 1 až 4</t>
  </si>
  <si>
    <t>-1544918695</t>
  </si>
  <si>
    <t>14</t>
  </si>
  <si>
    <t>171201201</t>
  </si>
  <si>
    <t>Uložení sypaniny na skládky</t>
  </si>
  <si>
    <t>-1606857177</t>
  </si>
  <si>
    <t>171201211</t>
  </si>
  <si>
    <t>Uložení sypaniny poplatek za uložení sypaniny na skládce (skládkovné)</t>
  </si>
  <si>
    <t>t</t>
  </si>
  <si>
    <t>319981867</t>
  </si>
  <si>
    <t>3,08*1,85</t>
  </si>
  <si>
    <t>16</t>
  </si>
  <si>
    <t>174101101</t>
  </si>
  <si>
    <t>Zásyp sypaninou z jakékoliv horniny s uložením výkopku ve vrstvách se zhutněním jam, šachet, rýh nebo kolem objektů v těchto vykopávkách</t>
  </si>
  <si>
    <t>-1957888494</t>
  </si>
  <si>
    <t>"zpětný zásyp"</t>
  </si>
  <si>
    <t>4,5*0,6*(1,2-0,4)</t>
  </si>
  <si>
    <t>17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</si>
  <si>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</si>
  <si>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</si>
  <si>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213116806</t>
  </si>
  <si>
    <t>4,5*0,6*0,25</t>
  </si>
  <si>
    <t>18</t>
  </si>
  <si>
    <t>M</t>
  </si>
  <si>
    <t>583373030</t>
  </si>
  <si>
    <t>štěrkopísek frakce 0-8</t>
  </si>
  <si>
    <t>-2024303397</t>
  </si>
  <si>
    <t>0,675*2 'Přepočtené koeficientem množství</t>
  </si>
  <si>
    <t>19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</si>
  <si>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</si>
  <si>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</si>
  <si>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-996616817</t>
  </si>
  <si>
    <t>"kolem nových obrubníků" 5</t>
  </si>
  <si>
    <t>20</t>
  </si>
  <si>
    <t>181411131</t>
  </si>
  <si>
    <t>Založení trávníku na půdě předem připravené plochy do 1000 m2 výsevem včetně utažení parkového v rovině nebo na svahu do 1:5</t>
  </si>
  <si>
    <t>795523463</t>
  </si>
  <si>
    <t>005724150</t>
  </si>
  <si>
    <t>osivo směs travní parková směs exclusive</t>
  </si>
  <si>
    <t>kg</t>
  </si>
  <si>
    <t>-744980791</t>
  </si>
  <si>
    <t>5*0,025 'Přepočtené koeficientem množství</t>
  </si>
  <si>
    <t>22</t>
  </si>
  <si>
    <t>181951102</t>
  </si>
  <si>
    <t>Úprava pláně vyrovnáním výškových rozdílů v hornině tř. 1 až 4 se zhutněním</t>
  </si>
  <si>
    <t>1401553606</t>
  </si>
  <si>
    <t>Vodorovné konstrukce</t>
  </si>
  <si>
    <t>23</t>
  </si>
  <si>
    <t>451573111</t>
  </si>
  <si>
    <t>Lože pod potrubí, stoky a drobné objekty v otevřeném výkopu z písku a štěrkopísku do 63 mm</t>
  </si>
  <si>
    <t>-2115982227</t>
  </si>
  <si>
    <t>4,5*0,6*0,15</t>
  </si>
  <si>
    <t>Komunikace pozemní</t>
  </si>
  <si>
    <t>24</t>
  </si>
  <si>
    <t>564851111</t>
  </si>
  <si>
    <t>Podklad ze štěrkodrti ŠD s rozprostřením a zhutněním, po zhutnění tl. 150 mm</t>
  </si>
  <si>
    <t>43221537</t>
  </si>
  <si>
    <t>"skaldba P1, P2"</t>
  </si>
  <si>
    <t>25</t>
  </si>
  <si>
    <t>564731111</t>
  </si>
  <si>
    <t>Podklad nebo kryt z kameniva hrubého drceného vel. 32-63 mm s rozprostřením a zhutněním, po zhutnění tl. 100 mm</t>
  </si>
  <si>
    <t>-1070254562</t>
  </si>
  <si>
    <t>"v místě odstraňované zelené plochy" 5</t>
  </si>
  <si>
    <t>26</t>
  </si>
  <si>
    <t>564751111</t>
  </si>
  <si>
    <t>Podklad nebo kryt z kameniva hrubého drceného vel. 32-63 mm s rozprostřením a zhutněním, po zhutnění tl. 150 mm</t>
  </si>
  <si>
    <t>-1246479959</t>
  </si>
  <si>
    <t>27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</si>
  <si>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</si>
  <si>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</si>
  <si>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754839206</t>
  </si>
  <si>
    <t>28</t>
  </si>
  <si>
    <t>583801100</t>
  </si>
  <si>
    <t>kostka dlažební drobná, žula, I.jakost, velikost 10 cm</t>
  </si>
  <si>
    <t>1503201979</t>
  </si>
  <si>
    <t>"uvažováno 1t=5 m2"</t>
  </si>
  <si>
    <t>112/5*1,02</t>
  </si>
  <si>
    <t>29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</si>
  <si>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</si>
  <si>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</si>
  <si>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-1523754193</t>
  </si>
  <si>
    <t>30</t>
  </si>
  <si>
    <t>583800100</t>
  </si>
  <si>
    <t>mozaika dlažební, žula 4/6 cm šedá</t>
  </si>
  <si>
    <t>-16857292</t>
  </si>
  <si>
    <t>"uvažováno 1t=8 m2"</t>
  </si>
  <si>
    <t>14/8*1,02</t>
  </si>
  <si>
    <t>Trubní vedení</t>
  </si>
  <si>
    <t>31</t>
  </si>
  <si>
    <t>871275211</t>
  </si>
  <si>
    <t>Kanalizační potrubí z tvrdého PVC v otevřeném výkopu ve sklonu do 20 %, hladkého plnostěnného jednovrstvého, tuhost třídy SN 4 DN 125</t>
  </si>
  <si>
    <t>-1975409281</t>
  </si>
  <si>
    <t>"napojení odvodňovacího žlabu do kanalizační šachty" 4,5</t>
  </si>
  <si>
    <t>32</t>
  </si>
  <si>
    <t>877275211</t>
  </si>
  <si>
    <t>Montáž tvarovek na kanalizačním potrubí z trub z plastu z tvrdého PVC [systém KG] nebo z polypropylenu [systém KG 2000] v otevřeném výkopu jednoosých DN 125</t>
  </si>
  <si>
    <t>kus</t>
  </si>
  <si>
    <t>426438560</t>
  </si>
  <si>
    <t>"odhad" 3</t>
  </si>
  <si>
    <t>33</t>
  </si>
  <si>
    <t>286113540</t>
  </si>
  <si>
    <t>koleno kanalizace plastové KG 125x15°</t>
  </si>
  <si>
    <t>-1319336461</t>
  </si>
  <si>
    <t>34</t>
  </si>
  <si>
    <t>286115020</t>
  </si>
  <si>
    <t>redukce kanalizace plastová KG 125/110</t>
  </si>
  <si>
    <t>-1650081009</t>
  </si>
  <si>
    <t>35</t>
  </si>
  <si>
    <t>892271111</t>
  </si>
  <si>
    <t>Tlakové zkoušky vodou na potrubí DN 100 nebo 125</t>
  </si>
  <si>
    <t>-1870472110</t>
  </si>
  <si>
    <t>36</t>
  </si>
  <si>
    <t>8948126-R</t>
  </si>
  <si>
    <t>Zhotovení a utěsnění otvoru ve stěně šachty pro napojení dešťové kanalizace DN 125</t>
  </si>
  <si>
    <t>1137320616</t>
  </si>
  <si>
    <t>37</t>
  </si>
  <si>
    <t>899331111</t>
  </si>
  <si>
    <t>Výšková úprava uličního vstupu nebo vpusti do 200 mm zvýšením poklopu</t>
  </si>
  <si>
    <t>982125779</t>
  </si>
  <si>
    <t>"případná výšková úprava stávajícího poklopu kanalizační šachty" 1</t>
  </si>
  <si>
    <t>Ostatní konstrukce a práce, bourání</t>
  </si>
  <si>
    <t>38</t>
  </si>
  <si>
    <t>916331112</t>
  </si>
  <si>
    <t>Osazení zahradního obrubníku betonového s ložem tl. od 50 do 100 mm z betonu prostého tř. C 12/15 s boční opěrou z betonu prostého tř. C 12/15</t>
  </si>
  <si>
    <t>1188029070</t>
  </si>
  <si>
    <t>39</t>
  </si>
  <si>
    <t>592172140</t>
  </si>
  <si>
    <t>obrubník betonový záhonový šedý (přírodní) 50 x 5 x 25 cm</t>
  </si>
  <si>
    <t>-1557485762</t>
  </si>
  <si>
    <t>7*2,04 'Přepočtené koeficientem množství</t>
  </si>
  <si>
    <t>40</t>
  </si>
  <si>
    <t>916991121</t>
  </si>
  <si>
    <t>Lože pod obrubníky, krajníky nebo obruby z dlažebních kostek z betonu prostého tř. C 16/20</t>
  </si>
  <si>
    <t>1999373031</t>
  </si>
  <si>
    <t>7*0,15*0,1</t>
  </si>
  <si>
    <t>41</t>
  </si>
  <si>
    <t>935113211</t>
  </si>
  <si>
    <t>Osazení odvodňovacího žlabu s krycím roštem betonového šířky do 200 mm</t>
  </si>
  <si>
    <t>-1483017116</t>
  </si>
  <si>
    <t>42</t>
  </si>
  <si>
    <t>5922700-R</t>
  </si>
  <si>
    <t>žlab odvodňovací vč. krycího roštu a příslušenství (vpusťový kus, čela apod.)</t>
  </si>
  <si>
    <t>1459868369</t>
  </si>
  <si>
    <t>43</t>
  </si>
  <si>
    <t>949111111</t>
  </si>
  <si>
    <t>Montáž lešení lehkého kozového trubkového o výšce lešeňové podlahy do 1,2 m</t>
  </si>
  <si>
    <t>sada</t>
  </si>
  <si>
    <t>-406513074</t>
  </si>
  <si>
    <t>"pro opravu opěrné zdi" 2</t>
  </si>
  <si>
    <t>44</t>
  </si>
  <si>
    <t>949111112</t>
  </si>
  <si>
    <t>Montáž lešení lehkého kozového trubkového o výšce lešeňové podlahy přes 1,2 do 1,9 m</t>
  </si>
  <si>
    <t>-2103657280</t>
  </si>
  <si>
    <t>"pro opravu opěrné zdi" 1</t>
  </si>
  <si>
    <t>45</t>
  </si>
  <si>
    <t>949111211</t>
  </si>
  <si>
    <t>Montáž lešení lehkého kozového trubkového Příplatek za první a každý další den použití lešení k ceně -1111</t>
  </si>
  <si>
    <t>179464518</t>
  </si>
  <si>
    <t>2*14</t>
  </si>
  <si>
    <t>46</t>
  </si>
  <si>
    <t>949111212</t>
  </si>
  <si>
    <t>Montáž lešení lehkého kozového trubkového Příplatek za první a každý další den použití lešení k ceně -1112</t>
  </si>
  <si>
    <t>1340273724</t>
  </si>
  <si>
    <t>1*14</t>
  </si>
  <si>
    <t>47</t>
  </si>
  <si>
    <t>949111811</t>
  </si>
  <si>
    <t>Demontáž lešení lehkého kozového trubkového o výšce lešeňové podlahy do 1,2 m</t>
  </si>
  <si>
    <t>-983367743</t>
  </si>
  <si>
    <t>48</t>
  </si>
  <si>
    <t>949111812</t>
  </si>
  <si>
    <t>Demontáž lešení lehkého kozového trubkového o výšce lešeňové podlahy přes 1,2 do 1,9 m</t>
  </si>
  <si>
    <t>-1918751828</t>
  </si>
  <si>
    <t>49</t>
  </si>
  <si>
    <t>961044111</t>
  </si>
  <si>
    <t>Bourání základů z betonu prostého</t>
  </si>
  <si>
    <t>1931335220</t>
  </si>
  <si>
    <t>"ubouraní vrchní části patek stání" 0,2</t>
  </si>
  <si>
    <t>50</t>
  </si>
  <si>
    <t>985111111</t>
  </si>
  <si>
    <t>Otlučení nebo odsekání vrstev omítek stěn</t>
  </si>
  <si>
    <t>-934120905</t>
  </si>
  <si>
    <t>"stávající omítka na zdi" 15</t>
  </si>
  <si>
    <t>51</t>
  </si>
  <si>
    <t>985131111</t>
  </si>
  <si>
    <t>Očištění ploch stěn, rubu kleneb a podlah tlakovou vodou</t>
  </si>
  <si>
    <t>-203247070</t>
  </si>
  <si>
    <t>"stávající zeď - odstranění nesoudržné výplně spár" 46,5</t>
  </si>
  <si>
    <t>52</t>
  </si>
  <si>
    <t>985211113</t>
  </si>
  <si>
    <t>Vyklínování uvolněných kamenů zdiva úlomky kamene, popřípadě cihel délky spáry na 1 m2 upravované plochy přes 12 m</t>
  </si>
  <si>
    <t>949988455</t>
  </si>
  <si>
    <t>"odhad 10% plochy"</t>
  </si>
  <si>
    <t>46,5*10/100</t>
  </si>
  <si>
    <t>53</t>
  </si>
  <si>
    <t>985211912</t>
  </si>
  <si>
    <t>Vyklínování uvolněných kamenů zdiva úlomky kamene, popřípadě cihel Příplatek k cenám za plochu do 10 m2 jednotlivě</t>
  </si>
  <si>
    <t>-1687840433</t>
  </si>
  <si>
    <t>54</t>
  </si>
  <si>
    <t>985231113</t>
  </si>
  <si>
    <t>Spárování zdiva hloubky do 40 mm aktivovanou maltou délky spáry na 1 m2 upravované plochy přes 12 m</t>
  </si>
  <si>
    <t>-36910415</t>
  </si>
  <si>
    <t>55</t>
  </si>
  <si>
    <t>985233131</t>
  </si>
  <si>
    <t>Úprava spár po spárování zdiva kamenného nebo cihelného délky spáry na 1 m2 upravované plochy přes 12 m uhlazením</t>
  </si>
  <si>
    <t>-900073839</t>
  </si>
  <si>
    <t>997</t>
  </si>
  <si>
    <t>Přesun sutě</t>
  </si>
  <si>
    <t>56</t>
  </si>
  <si>
    <t>997013111</t>
  </si>
  <si>
    <t>Vnitrostaveništní doprava suti a vybouraných hmot vodorovně do 50 m svisle s použitím mechanizace pro budovy a haly výšky do 6 m</t>
  </si>
  <si>
    <t>-1463698455</t>
  </si>
  <si>
    <t>"omítka stěn" 0,945</t>
  </si>
  <si>
    <t>"ubourání patek" 0,4</t>
  </si>
  <si>
    <t>Součet</t>
  </si>
  <si>
    <t>57</t>
  </si>
  <si>
    <t>997013501</t>
  </si>
  <si>
    <t>Odvoz suti a vybouraných hmot na skládku nebo meziskládku se složením, na vzdálenost do 1 km</t>
  </si>
  <si>
    <t>822473785</t>
  </si>
  <si>
    <t>58</t>
  </si>
  <si>
    <t>997013509</t>
  </si>
  <si>
    <t>Odvoz suti a vybouraných hmot na skládku nebo meziskládku se složením, na vzdálenost Příplatek k ceně za každý další i započatý 1 km přes 1 km</t>
  </si>
  <si>
    <t>1109019358</t>
  </si>
  <si>
    <t>1,345*14 'Přepočtené koeficientem množství</t>
  </si>
  <si>
    <t>59</t>
  </si>
  <si>
    <t>997013801</t>
  </si>
  <si>
    <t>Poplatek za uložení stavebního odpadu na skládce (skládkovné) betonového</t>
  </si>
  <si>
    <t>30987038</t>
  </si>
  <si>
    <t>60</t>
  </si>
  <si>
    <t>997013803</t>
  </si>
  <si>
    <t>Poplatek za uložení stavebního odpadu na skládce (skládkovné) z keramických materiálů</t>
  </si>
  <si>
    <t>1433815188</t>
  </si>
  <si>
    <t>61</t>
  </si>
  <si>
    <t>997221551</t>
  </si>
  <si>
    <t>Vodorovná doprava suti bez naložení, ale se složením a s hrubým urovnáním ze sypkých materiálů, na vzdálenost do 1 km</t>
  </si>
  <si>
    <t>-804607876</t>
  </si>
  <si>
    <t>"odkop z pláně (kamenivo)" 53,24</t>
  </si>
  <si>
    <t>62</t>
  </si>
  <si>
    <t>997221559</t>
  </si>
  <si>
    <t>Vodorovná doprava suti bez naložení, ale se složením a s hrubým urovnáním Příplatek k ceně za každý další i započatý 1 km přes 1 km</t>
  </si>
  <si>
    <t>690304924</t>
  </si>
  <si>
    <t>53,24*14 'Přepočtené koeficientem množství</t>
  </si>
  <si>
    <t>63</t>
  </si>
  <si>
    <t>997221571</t>
  </si>
  <si>
    <t>Vodorovná doprava vybouraných hmot bez naložení, ale se složením a s hrubým urovnáním na vzdálenost do 1 km</t>
  </si>
  <si>
    <t>1268204205</t>
  </si>
  <si>
    <t xml:space="preserve">"obrubníky" </t>
  </si>
  <si>
    <t>0,3+1,334</t>
  </si>
  <si>
    <t>64</t>
  </si>
  <si>
    <t>997221579</t>
  </si>
  <si>
    <t>Vodorovná doprava vybouraných hmot bez naložení, ale se složením a s hrubým urovnáním na vzdálenost Příplatek k ceně za každý další i započatý 1 km přes 1 km</t>
  </si>
  <si>
    <t>1304202916</t>
  </si>
  <si>
    <t>1,634*14 'Přepočtené koeficientem množství</t>
  </si>
  <si>
    <t>65</t>
  </si>
  <si>
    <t>997221815</t>
  </si>
  <si>
    <t>1242620339</t>
  </si>
  <si>
    <t>66</t>
  </si>
  <si>
    <t>997221855</t>
  </si>
  <si>
    <t>Poplatek za uložení stavebního odpadu na skládce (skládkovné) z kameniva</t>
  </si>
  <si>
    <t>1374480511</t>
  </si>
  <si>
    <t>67</t>
  </si>
  <si>
    <t>9972218-R</t>
  </si>
  <si>
    <t>Uložení vybouraných kamenných obrub (bez poplatku)</t>
  </si>
  <si>
    <t>2021920937</t>
  </si>
  <si>
    <t>998</t>
  </si>
  <si>
    <t>Přesun hmot</t>
  </si>
  <si>
    <t>68</t>
  </si>
  <si>
    <t>998223011</t>
  </si>
  <si>
    <t>Přesun hmot pro pozemní komunikace s krytem dlážděným dopravní vzdálenost do 200 m jakékoliv délky objektu</t>
  </si>
  <si>
    <t>-1035055683</t>
  </si>
  <si>
    <t>PSV</t>
  </si>
  <si>
    <t>Práce a dodávky PSV</t>
  </si>
  <si>
    <t>711</t>
  </si>
  <si>
    <t>Izolace proti vodě, vlhkosti a plynům</t>
  </si>
  <si>
    <t>69</t>
  </si>
  <si>
    <t>711161306</t>
  </si>
  <si>
    <t>Izolace proti zemní vlhkosti nopovými foliemi [FONDALINE] základů nebo stěn pro běžné podmínky tloušťky 0,5 mm, šířky 1,0 m</t>
  </si>
  <si>
    <t>-2035508557</t>
  </si>
  <si>
    <t>38,5*0,3</t>
  </si>
  <si>
    <t>70</t>
  </si>
  <si>
    <t>711161381</t>
  </si>
  <si>
    <t>Izolace proti zemní vlhkosti nopovými foliemi [FONDALINE] ukončení izolace lištou</t>
  </si>
  <si>
    <t>1664455226</t>
  </si>
  <si>
    <t>71</t>
  </si>
  <si>
    <t>998711101</t>
  </si>
  <si>
    <t>Přesun hmot pro izolace proti vodě, vlhkosti a plynům stanovený z hmotnosti přesunovaného materiálu vodorovná dopravní vzdálenost do 50 m v objektech výšky do 6 m</t>
  </si>
  <si>
    <t>-1463550451</t>
  </si>
  <si>
    <t>783</t>
  </si>
  <si>
    <t>Dokončovací práce - nátěry</t>
  </si>
  <si>
    <t>72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</si>
  <si>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</si>
  <si>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</si>
  <si>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-1671453558</t>
  </si>
  <si>
    <t>"přespárovaná opěrná zeď" 46,5</t>
  </si>
  <si>
    <t>VRN</t>
  </si>
  <si>
    <t>Vedlejší rozpočtové náklady</t>
  </si>
  <si>
    <t>VRN1</t>
  </si>
  <si>
    <t>Průzkumné, geodetické a projektové práce</t>
  </si>
  <si>
    <t>73</t>
  </si>
  <si>
    <t>010001000</t>
  </si>
  <si>
    <t>Základní rozdělení průvodních činností a nákladů průzkumné, geodetické a projektové práce</t>
  </si>
  <si>
    <t>Kč</t>
  </si>
  <si>
    <t>1024</t>
  </si>
  <si>
    <t>141940963</t>
  </si>
  <si>
    <t>VRN3</t>
  </si>
  <si>
    <t>Zařízení staveniště</t>
  </si>
  <si>
    <t>74</t>
  </si>
  <si>
    <t>030001000</t>
  </si>
  <si>
    <t>Základní rozdělení průvodních činností a nákladů zařízení staveniště</t>
  </si>
  <si>
    <t>-2069310012</t>
  </si>
  <si>
    <t>VRN9</t>
  </si>
  <si>
    <t>Ostatní náklady</t>
  </si>
  <si>
    <t>75</t>
  </si>
  <si>
    <t>090001000</t>
  </si>
  <si>
    <t>Základní rozdělení průvodních činností a nákladů ostatní náklady</t>
  </si>
  <si>
    <t>-1236170570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</si>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</sst>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9"/>
      <c r="AS2" s="379"/>
      <c r="AT2" s="379"/>
      <c r="AU2" s="379"/>
      <c r="AV2" s="379"/>
      <c r="AW2" s="379"/>
      <c r="AX2" s="379"/>
      <c r="AY2" s="379"/>
      <c r="AZ2" s="379"/>
      <c r="BA2" s="379"/>
      <c r="BB2" s="379"/>
      <c r="BC2" s="379"/>
      <c r="BD2" s="379"/>
      <c r="BE2" s="379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9"/>
      <c r="AQ5" s="31"/>
      <c r="BE5" s="342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9"/>
      <c r="AQ6" s="31"/>
      <c r="BE6" s="343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3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3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3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3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3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3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3"/>
      <c r="BS13" s="24" t="s">
        <v>8</v>
      </c>
    </row>
    <row r="14" spans="1:74">
      <c r="B14" s="28"/>
      <c r="C14" s="29"/>
      <c r="D14" s="29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3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3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3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3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3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3"/>
      <c r="BS19" s="24" t="s">
        <v>8</v>
      </c>
    </row>
    <row r="20" spans="2:71" ht="22.5" customHeight="1">
      <c r="B20" s="28"/>
      <c r="C20" s="29"/>
      <c r="D20" s="29"/>
      <c r="E20" s="349" t="s">
        <v>21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9"/>
      <c r="AP20" s="29"/>
      <c r="AQ20" s="31"/>
      <c r="BE20" s="343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3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0">
        <f>ROUND(AG51,2)</f>
        <v>0</v>
      </c>
      <c r="AL23" s="351"/>
      <c r="AM23" s="351"/>
      <c r="AN23" s="351"/>
      <c r="AO23" s="351"/>
      <c r="AP23" s="42"/>
      <c r="AQ23" s="45"/>
      <c r="BE23" s="34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3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2" t="s">
        <v>38</v>
      </c>
      <c r="M25" s="352"/>
      <c r="N25" s="352"/>
      <c r="O25" s="352"/>
      <c r="P25" s="42"/>
      <c r="Q25" s="42"/>
      <c r="R25" s="42"/>
      <c r="S25" s="42"/>
      <c r="T25" s="42"/>
      <c r="U25" s="42"/>
      <c r="V25" s="42"/>
      <c r="W25" s="352" t="s">
        <v>39</v>
      </c>
      <c r="X25" s="352"/>
      <c r="Y25" s="352"/>
      <c r="Z25" s="352"/>
      <c r="AA25" s="352"/>
      <c r="AB25" s="352"/>
      <c r="AC25" s="352"/>
      <c r="AD25" s="352"/>
      <c r="AE25" s="352"/>
      <c r="AF25" s="42"/>
      <c r="AG25" s="42"/>
      <c r="AH25" s="42"/>
      <c r="AI25" s="42"/>
      <c r="AJ25" s="42"/>
      <c r="AK25" s="352" t="s">
        <v>40</v>
      </c>
      <c r="AL25" s="352"/>
      <c r="AM25" s="352"/>
      <c r="AN25" s="352"/>
      <c r="AO25" s="352"/>
      <c r="AP25" s="42"/>
      <c r="AQ25" s="45"/>
      <c r="BE25" s="343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53">
        <v>0.21</v>
      </c>
      <c r="M26" s="354"/>
      <c r="N26" s="354"/>
      <c r="O26" s="354"/>
      <c r="P26" s="48"/>
      <c r="Q26" s="48"/>
      <c r="R26" s="48"/>
      <c r="S26" s="48"/>
      <c r="T26" s="48"/>
      <c r="U26" s="48"/>
      <c r="V26" s="48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8"/>
      <c r="AG26" s="48"/>
      <c r="AH26" s="48"/>
      <c r="AI26" s="48"/>
      <c r="AJ26" s="48"/>
      <c r="AK26" s="355">
        <f>ROUND(AV51,2)</f>
        <v>0</v>
      </c>
      <c r="AL26" s="354"/>
      <c r="AM26" s="354"/>
      <c r="AN26" s="354"/>
      <c r="AO26" s="354"/>
      <c r="AP26" s="48"/>
      <c r="AQ26" s="50"/>
      <c r="BE26" s="343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53">
        <v>0.15</v>
      </c>
      <c r="M27" s="354"/>
      <c r="N27" s="354"/>
      <c r="O27" s="354"/>
      <c r="P27" s="48"/>
      <c r="Q27" s="48"/>
      <c r="R27" s="48"/>
      <c r="S27" s="48"/>
      <c r="T27" s="48"/>
      <c r="U27" s="48"/>
      <c r="V27" s="48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8"/>
      <c r="AG27" s="48"/>
      <c r="AH27" s="48"/>
      <c r="AI27" s="48"/>
      <c r="AJ27" s="48"/>
      <c r="AK27" s="355">
        <f>ROUND(AW51,2)</f>
        <v>0</v>
      </c>
      <c r="AL27" s="354"/>
      <c r="AM27" s="354"/>
      <c r="AN27" s="354"/>
      <c r="AO27" s="354"/>
      <c r="AP27" s="48"/>
      <c r="AQ27" s="50"/>
      <c r="BE27" s="343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53">
        <v>0.21</v>
      </c>
      <c r="M28" s="354"/>
      <c r="N28" s="354"/>
      <c r="O28" s="354"/>
      <c r="P28" s="48"/>
      <c r="Q28" s="48"/>
      <c r="R28" s="48"/>
      <c r="S28" s="48"/>
      <c r="T28" s="48"/>
      <c r="U28" s="48"/>
      <c r="V28" s="48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8"/>
      <c r="AG28" s="48"/>
      <c r="AH28" s="48"/>
      <c r="AI28" s="48"/>
      <c r="AJ28" s="48"/>
      <c r="AK28" s="355">
        <v>0</v>
      </c>
      <c r="AL28" s="354"/>
      <c r="AM28" s="354"/>
      <c r="AN28" s="354"/>
      <c r="AO28" s="354"/>
      <c r="AP28" s="48"/>
      <c r="AQ28" s="50"/>
      <c r="BE28" s="343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53">
        <v>0.15</v>
      </c>
      <c r="M29" s="354"/>
      <c r="N29" s="354"/>
      <c r="O29" s="354"/>
      <c r="P29" s="48"/>
      <c r="Q29" s="48"/>
      <c r="R29" s="48"/>
      <c r="S29" s="48"/>
      <c r="T29" s="48"/>
      <c r="U29" s="48"/>
      <c r="V29" s="48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8"/>
      <c r="AG29" s="48"/>
      <c r="AH29" s="48"/>
      <c r="AI29" s="48"/>
      <c r="AJ29" s="48"/>
      <c r="AK29" s="355">
        <v>0</v>
      </c>
      <c r="AL29" s="354"/>
      <c r="AM29" s="354"/>
      <c r="AN29" s="354"/>
      <c r="AO29" s="354"/>
      <c r="AP29" s="48"/>
      <c r="AQ29" s="50"/>
      <c r="BE29" s="343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53">
        <v>0</v>
      </c>
      <c r="M30" s="354"/>
      <c r="N30" s="354"/>
      <c r="O30" s="354"/>
      <c r="P30" s="48"/>
      <c r="Q30" s="48"/>
      <c r="R30" s="48"/>
      <c r="S30" s="48"/>
      <c r="T30" s="48"/>
      <c r="U30" s="48"/>
      <c r="V30" s="48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8"/>
      <c r="AG30" s="48"/>
      <c r="AH30" s="48"/>
      <c r="AI30" s="48"/>
      <c r="AJ30" s="48"/>
      <c r="AK30" s="355">
        <v>0</v>
      </c>
      <c r="AL30" s="354"/>
      <c r="AM30" s="354"/>
      <c r="AN30" s="354"/>
      <c r="AO30" s="354"/>
      <c r="AP30" s="48"/>
      <c r="AQ30" s="50"/>
      <c r="BE30" s="34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3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56" t="s">
        <v>49</v>
      </c>
      <c r="Y32" s="357"/>
      <c r="Z32" s="357"/>
      <c r="AA32" s="357"/>
      <c r="AB32" s="357"/>
      <c r="AC32" s="53"/>
      <c r="AD32" s="53"/>
      <c r="AE32" s="53"/>
      <c r="AF32" s="53"/>
      <c r="AG32" s="53"/>
      <c r="AH32" s="53"/>
      <c r="AI32" s="53"/>
      <c r="AJ32" s="53"/>
      <c r="AK32" s="358">
        <f>SUM(AK23:AK30)</f>
        <v>0</v>
      </c>
      <c r="AL32" s="357"/>
      <c r="AM32" s="357"/>
      <c r="AN32" s="357"/>
      <c r="AO32" s="359"/>
      <c r="AP32" s="51"/>
      <c r="AQ32" s="55"/>
      <c r="BE32" s="34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2017536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0" t="str">
        <f>K6</f>
        <v>Stavební úpravy parteru - zpevněné plochy II. etapa, Bělá pod Bezdězem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parc.č. st. 220, k.ú. Bělá pod Bezdězem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2" t="str">
        <f>IF(AN8= "","",AN8)</f>
        <v>13.9.2017</v>
      </c>
      <c r="AN44" s="362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Bělá pod Bezdězem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3" t="str">
        <f>IF(E17="","",E17)</f>
        <v>ANITAS s.r.o.</v>
      </c>
      <c r="AN46" s="363"/>
      <c r="AO46" s="363"/>
      <c r="AP46" s="363"/>
      <c r="AQ46" s="63"/>
      <c r="AR46" s="61"/>
      <c r="AS46" s="364" t="s">
        <v>51</v>
      </c>
      <c r="AT46" s="365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6"/>
      <c r="AT47" s="367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8"/>
      <c r="AT48" s="369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0" t="s">
        <v>52</v>
      </c>
      <c r="D49" s="371"/>
      <c r="E49" s="371"/>
      <c r="F49" s="371"/>
      <c r="G49" s="371"/>
      <c r="H49" s="79"/>
      <c r="I49" s="372" t="s">
        <v>53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54</v>
      </c>
      <c r="AH49" s="371"/>
      <c r="AI49" s="371"/>
      <c r="AJ49" s="371"/>
      <c r="AK49" s="371"/>
      <c r="AL49" s="371"/>
      <c r="AM49" s="371"/>
      <c r="AN49" s="372" t="s">
        <v>55</v>
      </c>
      <c r="AO49" s="371"/>
      <c r="AP49" s="371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7">
        <f>ROUND(AG52,2)</f>
        <v>0</v>
      </c>
      <c r="AH51" s="377"/>
      <c r="AI51" s="377"/>
      <c r="AJ51" s="377"/>
      <c r="AK51" s="377"/>
      <c r="AL51" s="377"/>
      <c r="AM51" s="377"/>
      <c r="AN51" s="378">
        <f>SUM(AG51,AT51)</f>
        <v>0</v>
      </c>
      <c r="AO51" s="378"/>
      <c r="AP51" s="378"/>
      <c r="AQ51" s="89" t="s">
        <v>21</v>
      </c>
      <c r="AR51" s="71"/>
      <c r="AS51" s="90">
        <f>ROUND(AS52,2)</f>
        <v>0</v>
      </c>
      <c r="AT51" s="91">
        <f>ROUND(SUM(AV51:AW51),2)</f>
        <v>0</v>
      </c>
      <c r="AU51" s="92">
        <f>ROUND(AU52,5)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ROUND(AZ52,2)</f>
        <v>0</v>
      </c>
      <c r="BA51" s="91">
        <f>ROUND(BA52,2)</f>
        <v>0</v>
      </c>
      <c r="BB51" s="91">
        <f>ROUND(BB52,2)</f>
        <v>0</v>
      </c>
      <c r="BC51" s="91">
        <f>ROUND(BC52,2)</f>
        <v>0</v>
      </c>
      <c r="BD51" s="93">
        <f>ROUND(BD52,2)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37.5" customHeight="1">
      <c r="A52" s="96" t="s">
        <v>75</v>
      </c>
      <c r="B52" s="97"/>
      <c r="C52" s="98"/>
      <c r="D52" s="376" t="s">
        <v>76</v>
      </c>
      <c r="E52" s="376"/>
      <c r="F52" s="376"/>
      <c r="G52" s="376"/>
      <c r="H52" s="376"/>
      <c r="I52" s="99"/>
      <c r="J52" s="376" t="s">
        <v>77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4">
        <f>'001 - Stavební úpravy par...'!J27</f>
        <v>0</v>
      </c>
      <c r="AH52" s="375"/>
      <c r="AI52" s="375"/>
      <c r="AJ52" s="375"/>
      <c r="AK52" s="375"/>
      <c r="AL52" s="375"/>
      <c r="AM52" s="375"/>
      <c r="AN52" s="374">
        <f>SUM(AG52,AT52)</f>
        <v>0</v>
      </c>
      <c r="AO52" s="375"/>
      <c r="AP52" s="375"/>
      <c r="AQ52" s="100" t="s">
        <v>78</v>
      </c>
      <c r="AR52" s="101"/>
      <c r="AS52" s="102">
        <v>0</v>
      </c>
      <c r="AT52" s="103">
        <f>ROUND(SUM(AV52:AW52),2)</f>
        <v>0</v>
      </c>
      <c r="AU52" s="104">
        <f>'001 - Stavební úpravy par...'!P91</f>
        <v>0</v>
      </c>
      <c r="AV52" s="103">
        <f>'001 - Stavební úpravy par...'!J30</f>
        <v>0</v>
      </c>
      <c r="AW52" s="103">
        <f>'001 - Stavební úpravy par...'!J31</f>
        <v>0</v>
      </c>
      <c r="AX52" s="103">
        <f>'001 - Stavební úpravy par...'!J32</f>
        <v>0</v>
      </c>
      <c r="AY52" s="103">
        <f>'001 - Stavební úpravy par...'!J33</f>
        <v>0</v>
      </c>
      <c r="AZ52" s="103">
        <f>'001 - Stavební úpravy par...'!F30</f>
        <v>0</v>
      </c>
      <c r="BA52" s="103">
        <f>'001 - Stavební úpravy par...'!F31</f>
        <v>0</v>
      </c>
      <c r="BB52" s="103">
        <f>'001 - Stavební úpravy par...'!F32</f>
        <v>0</v>
      </c>
      <c r="BC52" s="103">
        <f>'001 - Stavební úpravy par...'!F33</f>
        <v>0</v>
      </c>
      <c r="BD52" s="105">
        <f>'001 - Stavební úpravy par...'!F34</f>
        <v>0</v>
      </c>
      <c r="BT52" s="106" t="s">
        <v>79</v>
      </c>
      <c r="BV52" s="106" t="s">
        <v>73</v>
      </c>
      <c r="BW52" s="106" t="s">
        <v>80</v>
      </c>
      <c r="BX52" s="106" t="s">
        <v>7</v>
      </c>
      <c r="CL52" s="106" t="s">
        <v>21</v>
      </c>
      <c r="CM52" s="106" t="s">
        <v>81</v>
      </c>
    </row>
    <row r="53" spans="1:91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1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algorithmName="SHA-512" hashValue="mdVm4F2yJVw8MxqzRkr1KWXPvNbncDcVWIkPkoxecKqPg2Jk65bOqjTbQeurCX4UWfGAOSRR8m2X4riR+BjO4Q==" saltValue="5l71heh5PsWB41o/HGnFc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1 - Stavební úpravy pa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82</v>
      </c>
      <c r="G1" s="387" t="s">
        <v>83</v>
      </c>
      <c r="H1" s="387"/>
      <c r="I1" s="111"/>
      <c r="J1" s="110" t="s">
        <v>84</v>
      </c>
      <c r="K1" s="109" t="s">
        <v>85</v>
      </c>
      <c r="L1" s="110" t="s">
        <v>86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4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81</v>
      </c>
    </row>
    <row r="4" spans="1:70" ht="36.950000000000003" customHeight="1">
      <c r="B4" s="28"/>
      <c r="C4" s="29"/>
      <c r="D4" s="30" t="s">
        <v>87</v>
      </c>
      <c r="E4" s="29"/>
      <c r="F4" s="29"/>
      <c r="G4" s="29"/>
      <c r="H4" s="29"/>
      <c r="I4" s="113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80" t="str">
        <f>'Rekapitulace stavby'!K6</f>
        <v>Stavební úpravy parteru - zpevněné plochy II. etapa, Bělá pod Bezdězem</v>
      </c>
      <c r="F7" s="381"/>
      <c r="G7" s="381"/>
      <c r="H7" s="381"/>
      <c r="I7" s="113"/>
      <c r="J7" s="29"/>
      <c r="K7" s="31"/>
    </row>
    <row r="8" spans="1:70" s="1" customFormat="1">
      <c r="B8" s="41"/>
      <c r="C8" s="42"/>
      <c r="D8" s="37" t="s">
        <v>88</v>
      </c>
      <c r="E8" s="42"/>
      <c r="F8" s="42"/>
      <c r="G8" s="42"/>
      <c r="H8" s="42"/>
      <c r="I8" s="114"/>
      <c r="J8" s="42"/>
      <c r="K8" s="45"/>
    </row>
    <row r="9" spans="1:70" s="1" customFormat="1" ht="36.950000000000003" customHeight="1">
      <c r="B9" s="41"/>
      <c r="C9" s="42"/>
      <c r="D9" s="42"/>
      <c r="E9" s="382" t="s">
        <v>89</v>
      </c>
      <c r="F9" s="383"/>
      <c r="G9" s="383"/>
      <c r="H9" s="383"/>
      <c r="I9" s="114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4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5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5" t="s">
        <v>25</v>
      </c>
      <c r="J12" s="116" t="str">
        <f>'Rekapitulace stavby'!AN8</f>
        <v>13.9.2017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4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5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5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4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5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5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4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5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5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4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4"/>
      <c r="J23" s="42"/>
      <c r="K23" s="45"/>
    </row>
    <row r="24" spans="2:11" s="6" customFormat="1" ht="22.5" customHeight="1">
      <c r="B24" s="117"/>
      <c r="C24" s="118"/>
      <c r="D24" s="118"/>
      <c r="E24" s="349" t="s">
        <v>21</v>
      </c>
      <c r="F24" s="349"/>
      <c r="G24" s="349"/>
      <c r="H24" s="349"/>
      <c r="I24" s="119"/>
      <c r="J24" s="118"/>
      <c r="K24" s="120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4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1"/>
      <c r="J26" s="85"/>
      <c r="K26" s="122"/>
    </row>
    <row r="27" spans="2:11" s="1" customFormat="1" ht="25.35" customHeight="1">
      <c r="B27" s="41"/>
      <c r="C27" s="42"/>
      <c r="D27" s="123" t="s">
        <v>37</v>
      </c>
      <c r="E27" s="42"/>
      <c r="F27" s="42"/>
      <c r="G27" s="42"/>
      <c r="H27" s="42"/>
      <c r="I27" s="114"/>
      <c r="J27" s="124">
        <f>ROUND(J91,2)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1"/>
      <c r="J28" s="85"/>
      <c r="K28" s="122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5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26">
        <f>ROUND(SUM(BE91:BE255), 2)</f>
        <v>0</v>
      </c>
      <c r="G30" s="42"/>
      <c r="H30" s="42"/>
      <c r="I30" s="127">
        <v>0.21</v>
      </c>
      <c r="J30" s="126">
        <f>ROUND(ROUND((SUM(BE91:BE255)),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26">
        <f>ROUND(SUM(BF91:BF255), 2)</f>
        <v>0</v>
      </c>
      <c r="G31" s="42"/>
      <c r="H31" s="42"/>
      <c r="I31" s="127">
        <v>0.15</v>
      </c>
      <c r="J31" s="126">
        <f>ROUND(ROUND((SUM(BF91:BF255)),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26">
        <f>ROUND(SUM(BG91:BG255), 2)</f>
        <v>0</v>
      </c>
      <c r="G32" s="42"/>
      <c r="H32" s="42"/>
      <c r="I32" s="127">
        <v>0.21</v>
      </c>
      <c r="J32" s="126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26">
        <f>ROUND(SUM(BH91:BH255), 2)</f>
        <v>0</v>
      </c>
      <c r="G33" s="42"/>
      <c r="H33" s="42"/>
      <c r="I33" s="127">
        <v>0.15</v>
      </c>
      <c r="J33" s="126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26">
        <f>ROUND(SUM(BI91:BI255), 2)</f>
        <v>0</v>
      </c>
      <c r="G34" s="42"/>
      <c r="H34" s="42"/>
      <c r="I34" s="127">
        <v>0</v>
      </c>
      <c r="J34" s="126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4"/>
      <c r="J35" s="42"/>
      <c r="K35" s="45"/>
    </row>
    <row r="36" spans="2:11" s="1" customFormat="1" ht="25.35" customHeight="1">
      <c r="B36" s="41"/>
      <c r="C36" s="128"/>
      <c r="D36" s="129" t="s">
        <v>47</v>
      </c>
      <c r="E36" s="79"/>
      <c r="F36" s="79"/>
      <c r="G36" s="130" t="s">
        <v>48</v>
      </c>
      <c r="H36" s="131" t="s">
        <v>49</v>
      </c>
      <c r="I36" s="132"/>
      <c r="J36" s="133">
        <f>SUM(J27:J34)</f>
        <v>0</v>
      </c>
      <c r="K36" s="134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5"/>
      <c r="J37" s="57"/>
      <c r="K37" s="58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41"/>
      <c r="C42" s="30" t="s">
        <v>90</v>
      </c>
      <c r="D42" s="42"/>
      <c r="E42" s="42"/>
      <c r="F42" s="42"/>
      <c r="G42" s="42"/>
      <c r="H42" s="42"/>
      <c r="I42" s="114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4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4"/>
      <c r="J44" s="42"/>
      <c r="K44" s="45"/>
    </row>
    <row r="45" spans="2:11" s="1" customFormat="1" ht="22.5" customHeight="1">
      <c r="B45" s="41"/>
      <c r="C45" s="42"/>
      <c r="D45" s="42"/>
      <c r="E45" s="380" t="str">
        <f>E7</f>
        <v>Stavební úpravy parteru - zpevněné plochy II. etapa, Bělá pod Bezdězem</v>
      </c>
      <c r="F45" s="381"/>
      <c r="G45" s="381"/>
      <c r="H45" s="381"/>
      <c r="I45" s="114"/>
      <c r="J45" s="42"/>
      <c r="K45" s="45"/>
    </row>
    <row r="46" spans="2:11" s="1" customFormat="1" ht="14.45" customHeight="1">
      <c r="B46" s="41"/>
      <c r="C46" s="37" t="s">
        <v>88</v>
      </c>
      <c r="D46" s="42"/>
      <c r="E46" s="42"/>
      <c r="F46" s="42"/>
      <c r="G46" s="42"/>
      <c r="H46" s="42"/>
      <c r="I46" s="114"/>
      <c r="J46" s="42"/>
      <c r="K46" s="45"/>
    </row>
    <row r="47" spans="2:11" s="1" customFormat="1" ht="23.25" customHeight="1">
      <c r="B47" s="41"/>
      <c r="C47" s="42"/>
      <c r="D47" s="42"/>
      <c r="E47" s="382" t="str">
        <f>E9</f>
        <v>001 - Stavební úpravy parteru - zpevněné plochy - II. etapa</v>
      </c>
      <c r="F47" s="383"/>
      <c r="G47" s="383"/>
      <c r="H47" s="383"/>
      <c r="I47" s="114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4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parc.č. st. 220, k.ú. Bělá pod Bezdězem</v>
      </c>
      <c r="G49" s="42"/>
      <c r="H49" s="42"/>
      <c r="I49" s="115" t="s">
        <v>25</v>
      </c>
      <c r="J49" s="116" t="str">
        <f>IF(J12="","",J12)</f>
        <v>13.9.2017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4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Bělá pod Bezdězem</v>
      </c>
      <c r="G51" s="42"/>
      <c r="H51" s="42"/>
      <c r="I51" s="115" t="s">
        <v>33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4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4"/>
      <c r="J53" s="42"/>
      <c r="K53" s="45"/>
    </row>
    <row r="54" spans="2:47" s="1" customFormat="1" ht="29.25" customHeight="1">
      <c r="B54" s="41"/>
      <c r="C54" s="140" t="s">
        <v>91</v>
      </c>
      <c r="D54" s="128"/>
      <c r="E54" s="128"/>
      <c r="F54" s="128"/>
      <c r="G54" s="128"/>
      <c r="H54" s="128"/>
      <c r="I54" s="141"/>
      <c r="J54" s="142" t="s">
        <v>92</v>
      </c>
      <c r="K54" s="14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4"/>
      <c r="J55" s="42"/>
      <c r="K55" s="45"/>
    </row>
    <row r="56" spans="2:47" s="1" customFormat="1" ht="29.25" customHeight="1">
      <c r="B56" s="41"/>
      <c r="C56" s="144" t="s">
        <v>93</v>
      </c>
      <c r="D56" s="42"/>
      <c r="E56" s="42"/>
      <c r="F56" s="42"/>
      <c r="G56" s="42"/>
      <c r="H56" s="42"/>
      <c r="I56" s="114"/>
      <c r="J56" s="124">
        <f>J91</f>
        <v>0</v>
      </c>
      <c r="K56" s="45"/>
      <c r="AU56" s="24" t="s">
        <v>94</v>
      </c>
    </row>
    <row r="57" spans="2:47" s="7" customFormat="1" ht="24.95" customHeight="1">
      <c r="B57" s="145"/>
      <c r="C57" s="146"/>
      <c r="D57" s="147" t="s">
        <v>95</v>
      </c>
      <c r="E57" s="148"/>
      <c r="F57" s="148"/>
      <c r="G57" s="148"/>
      <c r="H57" s="148"/>
      <c r="I57" s="149"/>
      <c r="J57" s="150">
        <f>J92</f>
        <v>0</v>
      </c>
      <c r="K57" s="151"/>
    </row>
    <row r="58" spans="2:47" s="8" customFormat="1" ht="19.899999999999999" customHeight="1">
      <c r="B58" s="152"/>
      <c r="C58" s="153"/>
      <c r="D58" s="154" t="s">
        <v>96</v>
      </c>
      <c r="E58" s="155"/>
      <c r="F58" s="155"/>
      <c r="G58" s="155"/>
      <c r="H58" s="155"/>
      <c r="I58" s="156"/>
      <c r="J58" s="157">
        <f>J93</f>
        <v>0</v>
      </c>
      <c r="K58" s="158"/>
    </row>
    <row r="59" spans="2:47" s="8" customFormat="1" ht="19.899999999999999" customHeight="1">
      <c r="B59" s="152"/>
      <c r="C59" s="153"/>
      <c r="D59" s="154" t="s">
        <v>97</v>
      </c>
      <c r="E59" s="155"/>
      <c r="F59" s="155"/>
      <c r="G59" s="155"/>
      <c r="H59" s="155"/>
      <c r="I59" s="156"/>
      <c r="J59" s="157">
        <f>J152</f>
        <v>0</v>
      </c>
      <c r="K59" s="158"/>
    </row>
    <row r="60" spans="2:47" s="8" customFormat="1" ht="19.899999999999999" customHeight="1">
      <c r="B60" s="152"/>
      <c r="C60" s="153"/>
      <c r="D60" s="154" t="s">
        <v>98</v>
      </c>
      <c r="E60" s="155"/>
      <c r="F60" s="155"/>
      <c r="G60" s="155"/>
      <c r="H60" s="155"/>
      <c r="I60" s="156"/>
      <c r="J60" s="157">
        <f>J155</f>
        <v>0</v>
      </c>
      <c r="K60" s="158"/>
    </row>
    <row r="61" spans="2:47" s="8" customFormat="1" ht="19.899999999999999" customHeight="1">
      <c r="B61" s="152"/>
      <c r="C61" s="153"/>
      <c r="D61" s="154" t="s">
        <v>99</v>
      </c>
      <c r="E61" s="155"/>
      <c r="F61" s="155"/>
      <c r="G61" s="155"/>
      <c r="H61" s="155"/>
      <c r="I61" s="156"/>
      <c r="J61" s="157">
        <f>J170</f>
        <v>0</v>
      </c>
      <c r="K61" s="158"/>
    </row>
    <row r="62" spans="2:47" s="8" customFormat="1" ht="19.899999999999999" customHeight="1">
      <c r="B62" s="152"/>
      <c r="C62" s="153"/>
      <c r="D62" s="154" t="s">
        <v>100</v>
      </c>
      <c r="E62" s="155"/>
      <c r="F62" s="155"/>
      <c r="G62" s="155"/>
      <c r="H62" s="155"/>
      <c r="I62" s="156"/>
      <c r="J62" s="157">
        <f>J181</f>
        <v>0</v>
      </c>
      <c r="K62" s="158"/>
    </row>
    <row r="63" spans="2:47" s="8" customFormat="1" ht="19.899999999999999" customHeight="1">
      <c r="B63" s="152"/>
      <c r="C63" s="153"/>
      <c r="D63" s="154" t="s">
        <v>101</v>
      </c>
      <c r="E63" s="155"/>
      <c r="F63" s="155"/>
      <c r="G63" s="155"/>
      <c r="H63" s="155"/>
      <c r="I63" s="156"/>
      <c r="J63" s="157">
        <f>J211</f>
        <v>0</v>
      </c>
      <c r="K63" s="158"/>
    </row>
    <row r="64" spans="2:47" s="8" customFormat="1" ht="19.899999999999999" customHeight="1">
      <c r="B64" s="152"/>
      <c r="C64" s="153"/>
      <c r="D64" s="154" t="s">
        <v>102</v>
      </c>
      <c r="E64" s="155"/>
      <c r="F64" s="155"/>
      <c r="G64" s="155"/>
      <c r="H64" s="155"/>
      <c r="I64" s="156"/>
      <c r="J64" s="157">
        <f>J238</f>
        <v>0</v>
      </c>
      <c r="K64" s="158"/>
    </row>
    <row r="65" spans="2:12" s="7" customFormat="1" ht="24.95" customHeight="1">
      <c r="B65" s="145"/>
      <c r="C65" s="146"/>
      <c r="D65" s="147" t="s">
        <v>103</v>
      </c>
      <c r="E65" s="148"/>
      <c r="F65" s="148"/>
      <c r="G65" s="148"/>
      <c r="H65" s="148"/>
      <c r="I65" s="149"/>
      <c r="J65" s="150">
        <f>J240</f>
        <v>0</v>
      </c>
      <c r="K65" s="151"/>
    </row>
    <row r="66" spans="2:12" s="8" customFormat="1" ht="19.899999999999999" customHeight="1">
      <c r="B66" s="152"/>
      <c r="C66" s="153"/>
      <c r="D66" s="154" t="s">
        <v>104</v>
      </c>
      <c r="E66" s="155"/>
      <c r="F66" s="155"/>
      <c r="G66" s="155"/>
      <c r="H66" s="155"/>
      <c r="I66" s="156"/>
      <c r="J66" s="157">
        <f>J241</f>
        <v>0</v>
      </c>
      <c r="K66" s="158"/>
    </row>
    <row r="67" spans="2:12" s="8" customFormat="1" ht="19.899999999999999" customHeight="1">
      <c r="B67" s="152"/>
      <c r="C67" s="153"/>
      <c r="D67" s="154" t="s">
        <v>105</v>
      </c>
      <c r="E67" s="155"/>
      <c r="F67" s="155"/>
      <c r="G67" s="155"/>
      <c r="H67" s="155"/>
      <c r="I67" s="156"/>
      <c r="J67" s="157">
        <f>J246</f>
        <v>0</v>
      </c>
      <c r="K67" s="158"/>
    </row>
    <row r="68" spans="2:12" s="7" customFormat="1" ht="24.95" customHeight="1">
      <c r="B68" s="145"/>
      <c r="C68" s="146"/>
      <c r="D68" s="147" t="s">
        <v>106</v>
      </c>
      <c r="E68" s="148"/>
      <c r="F68" s="148"/>
      <c r="G68" s="148"/>
      <c r="H68" s="148"/>
      <c r="I68" s="149"/>
      <c r="J68" s="150">
        <f>J249</f>
        <v>0</v>
      </c>
      <c r="K68" s="151"/>
    </row>
    <row r="69" spans="2:12" s="8" customFormat="1" ht="19.899999999999999" customHeight="1">
      <c r="B69" s="152"/>
      <c r="C69" s="153"/>
      <c r="D69" s="154" t="s">
        <v>107</v>
      </c>
      <c r="E69" s="155"/>
      <c r="F69" s="155"/>
      <c r="G69" s="155"/>
      <c r="H69" s="155"/>
      <c r="I69" s="156"/>
      <c r="J69" s="157">
        <f>J250</f>
        <v>0</v>
      </c>
      <c r="K69" s="158"/>
    </row>
    <row r="70" spans="2:12" s="8" customFormat="1" ht="19.899999999999999" customHeight="1">
      <c r="B70" s="152"/>
      <c r="C70" s="153"/>
      <c r="D70" s="154" t="s">
        <v>108</v>
      </c>
      <c r="E70" s="155"/>
      <c r="F70" s="155"/>
      <c r="G70" s="155"/>
      <c r="H70" s="155"/>
      <c r="I70" s="156"/>
      <c r="J70" s="157">
        <f>J252</f>
        <v>0</v>
      </c>
      <c r="K70" s="158"/>
    </row>
    <row r="71" spans="2:12" s="8" customFormat="1" ht="19.899999999999999" customHeight="1">
      <c r="B71" s="152"/>
      <c r="C71" s="153"/>
      <c r="D71" s="154" t="s">
        <v>109</v>
      </c>
      <c r="E71" s="155"/>
      <c r="F71" s="155"/>
      <c r="G71" s="155"/>
      <c r="H71" s="155"/>
      <c r="I71" s="156"/>
      <c r="J71" s="157">
        <f>J254</f>
        <v>0</v>
      </c>
      <c r="K71" s="158"/>
    </row>
    <row r="72" spans="2:12" s="1" customFormat="1" ht="21.75" customHeight="1">
      <c r="B72" s="41"/>
      <c r="C72" s="42"/>
      <c r="D72" s="42"/>
      <c r="E72" s="42"/>
      <c r="F72" s="42"/>
      <c r="G72" s="42"/>
      <c r="H72" s="42"/>
      <c r="I72" s="114"/>
      <c r="J72" s="42"/>
      <c r="K72" s="45"/>
    </row>
    <row r="73" spans="2:12" s="1" customFormat="1" ht="6.95" customHeight="1">
      <c r="B73" s="56"/>
      <c r="C73" s="57"/>
      <c r="D73" s="57"/>
      <c r="E73" s="57"/>
      <c r="F73" s="57"/>
      <c r="G73" s="57"/>
      <c r="H73" s="57"/>
      <c r="I73" s="135"/>
      <c r="J73" s="57"/>
      <c r="K73" s="58"/>
    </row>
    <row r="77" spans="2:12" s="1" customFormat="1" ht="6.95" customHeight="1">
      <c r="B77" s="59"/>
      <c r="C77" s="60"/>
      <c r="D77" s="60"/>
      <c r="E77" s="60"/>
      <c r="F77" s="60"/>
      <c r="G77" s="60"/>
      <c r="H77" s="60"/>
      <c r="I77" s="138"/>
      <c r="J77" s="60"/>
      <c r="K77" s="60"/>
      <c r="L77" s="61"/>
    </row>
    <row r="78" spans="2:12" s="1" customFormat="1" ht="36.950000000000003" customHeight="1">
      <c r="B78" s="41"/>
      <c r="C78" s="62" t="s">
        <v>110</v>
      </c>
      <c r="D78" s="63"/>
      <c r="E78" s="63"/>
      <c r="F78" s="63"/>
      <c r="G78" s="63"/>
      <c r="H78" s="63"/>
      <c r="I78" s="159"/>
      <c r="J78" s="63"/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59"/>
      <c r="J79" s="63"/>
      <c r="K79" s="63"/>
      <c r="L79" s="61"/>
    </row>
    <row r="80" spans="2:12" s="1" customFormat="1" ht="14.45" customHeight="1">
      <c r="B80" s="41"/>
      <c r="C80" s="65" t="s">
        <v>18</v>
      </c>
      <c r="D80" s="63"/>
      <c r="E80" s="63"/>
      <c r="F80" s="63"/>
      <c r="G80" s="63"/>
      <c r="H80" s="63"/>
      <c r="I80" s="159"/>
      <c r="J80" s="63"/>
      <c r="K80" s="63"/>
      <c r="L80" s="61"/>
    </row>
    <row r="81" spans="2:65" s="1" customFormat="1" ht="22.5" customHeight="1">
      <c r="B81" s="41"/>
      <c r="C81" s="63"/>
      <c r="D81" s="63"/>
      <c r="E81" s="384" t="str">
        <f>E7</f>
        <v>Stavební úpravy parteru - zpevněné plochy II. etapa, Bělá pod Bezdězem</v>
      </c>
      <c r="F81" s="385"/>
      <c r="G81" s="385"/>
      <c r="H81" s="385"/>
      <c r="I81" s="159"/>
      <c r="J81" s="63"/>
      <c r="K81" s="63"/>
      <c r="L81" s="61"/>
    </row>
    <row r="82" spans="2:65" s="1" customFormat="1" ht="14.45" customHeight="1">
      <c r="B82" s="41"/>
      <c r="C82" s="65" t="s">
        <v>88</v>
      </c>
      <c r="D82" s="63"/>
      <c r="E82" s="63"/>
      <c r="F82" s="63"/>
      <c r="G82" s="63"/>
      <c r="H82" s="63"/>
      <c r="I82" s="159"/>
      <c r="J82" s="63"/>
      <c r="K82" s="63"/>
      <c r="L82" s="61"/>
    </row>
    <row r="83" spans="2:65" s="1" customFormat="1" ht="23.25" customHeight="1">
      <c r="B83" s="41"/>
      <c r="C83" s="63"/>
      <c r="D83" s="63"/>
      <c r="E83" s="360" t="str">
        <f>E9</f>
        <v>001 - Stavební úpravy parteru - zpevněné plochy - II. etapa</v>
      </c>
      <c r="F83" s="386"/>
      <c r="G83" s="386"/>
      <c r="H83" s="386"/>
      <c r="I83" s="159"/>
      <c r="J83" s="63"/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59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60" t="str">
        <f>F12</f>
        <v>parc.č. st. 220, k.ú. Bělá pod Bezdězem</v>
      </c>
      <c r="G85" s="63"/>
      <c r="H85" s="63"/>
      <c r="I85" s="161" t="s">
        <v>25</v>
      </c>
      <c r="J85" s="73" t="str">
        <f>IF(J12="","",J12)</f>
        <v>13.9.2017</v>
      </c>
      <c r="K85" s="63"/>
      <c r="L85" s="61"/>
    </row>
    <row r="86" spans="2:65" s="1" customFormat="1" ht="6.95" customHeight="1">
      <c r="B86" s="41"/>
      <c r="C86" s="63"/>
      <c r="D86" s="63"/>
      <c r="E86" s="63"/>
      <c r="F86" s="63"/>
      <c r="G86" s="63"/>
      <c r="H86" s="63"/>
      <c r="I86" s="159"/>
      <c r="J86" s="63"/>
      <c r="K86" s="63"/>
      <c r="L86" s="61"/>
    </row>
    <row r="87" spans="2:65" s="1" customFormat="1">
      <c r="B87" s="41"/>
      <c r="C87" s="65" t="s">
        <v>27</v>
      </c>
      <c r="D87" s="63"/>
      <c r="E87" s="63"/>
      <c r="F87" s="160" t="str">
        <f>E15</f>
        <v>Město Bělá pod Bezdězem</v>
      </c>
      <c r="G87" s="63"/>
      <c r="H87" s="63"/>
      <c r="I87" s="161" t="s">
        <v>33</v>
      </c>
      <c r="J87" s="160" t="str">
        <f>E21</f>
        <v>ANITAS s.r.o.</v>
      </c>
      <c r="K87" s="63"/>
      <c r="L87" s="61"/>
    </row>
    <row r="88" spans="2:65" s="1" customFormat="1" ht="14.45" customHeight="1">
      <c r="B88" s="41"/>
      <c r="C88" s="65" t="s">
        <v>31</v>
      </c>
      <c r="D88" s="63"/>
      <c r="E88" s="63"/>
      <c r="F88" s="160" t="str">
        <f>IF(E18="","",E18)</f>
        <v/>
      </c>
      <c r="G88" s="63"/>
      <c r="H88" s="63"/>
      <c r="I88" s="159"/>
      <c r="J88" s="63"/>
      <c r="K88" s="63"/>
      <c r="L88" s="61"/>
    </row>
    <row r="89" spans="2:65" s="1" customFormat="1" ht="10.35" customHeight="1">
      <c r="B89" s="41"/>
      <c r="C89" s="63"/>
      <c r="D89" s="63"/>
      <c r="E89" s="63"/>
      <c r="F89" s="63"/>
      <c r="G89" s="63"/>
      <c r="H89" s="63"/>
      <c r="I89" s="159"/>
      <c r="J89" s="63"/>
      <c r="K89" s="63"/>
      <c r="L89" s="61"/>
    </row>
    <row r="90" spans="2:65" s="9" customFormat="1" ht="29.25" customHeight="1">
      <c r="B90" s="162"/>
      <c r="C90" s="163" t="s">
        <v>111</v>
      </c>
      <c r="D90" s="164" t="s">
        <v>56</v>
      </c>
      <c r="E90" s="164" t="s">
        <v>52</v>
      </c>
      <c r="F90" s="164" t="s">
        <v>112</v>
      </c>
      <c r="G90" s="164" t="s">
        <v>113</v>
      </c>
      <c r="H90" s="164" t="s">
        <v>114</v>
      </c>
      <c r="I90" s="165" t="s">
        <v>115</v>
      </c>
      <c r="J90" s="164" t="s">
        <v>92</v>
      </c>
      <c r="K90" s="166" t="s">
        <v>116</v>
      </c>
      <c r="L90" s="167"/>
      <c r="M90" s="81" t="s">
        <v>117</v>
      </c>
      <c r="N90" s="82" t="s">
        <v>41</v>
      </c>
      <c r="O90" s="82" t="s">
        <v>118</v>
      </c>
      <c r="P90" s="82" t="s">
        <v>119</v>
      </c>
      <c r="Q90" s="82" t="s">
        <v>120</v>
      </c>
      <c r="R90" s="82" t="s">
        <v>121</v>
      </c>
      <c r="S90" s="82" t="s">
        <v>122</v>
      </c>
      <c r="T90" s="83" t="s">
        <v>123</v>
      </c>
    </row>
    <row r="91" spans="2:65" s="1" customFormat="1" ht="29.25" customHeight="1">
      <c r="B91" s="41"/>
      <c r="C91" s="87" t="s">
        <v>93</v>
      </c>
      <c r="D91" s="63"/>
      <c r="E91" s="63"/>
      <c r="F91" s="63"/>
      <c r="G91" s="63"/>
      <c r="H91" s="63"/>
      <c r="I91" s="159"/>
      <c r="J91" s="168">
        <f>BK91</f>
        <v>0</v>
      </c>
      <c r="K91" s="63"/>
      <c r="L91" s="61"/>
      <c r="M91" s="84"/>
      <c r="N91" s="85"/>
      <c r="O91" s="85"/>
      <c r="P91" s="169">
        <f>P92+P240+P249</f>
        <v>0</v>
      </c>
      <c r="Q91" s="85"/>
      <c r="R91" s="169">
        <f>R92+R240+R249</f>
        <v>91.788375049999985</v>
      </c>
      <c r="S91" s="85"/>
      <c r="T91" s="170">
        <f>T92+T240+T249</f>
        <v>56.219000000000001</v>
      </c>
      <c r="AT91" s="24" t="s">
        <v>70</v>
      </c>
      <c r="AU91" s="24" t="s">
        <v>94</v>
      </c>
      <c r="BK91" s="171">
        <f>BK92+BK240+BK249</f>
        <v>0</v>
      </c>
    </row>
    <row r="92" spans="2:65" s="10" customFormat="1" ht="37.35" customHeight="1">
      <c r="B92" s="172"/>
      <c r="C92" s="173"/>
      <c r="D92" s="174" t="s">
        <v>70</v>
      </c>
      <c r="E92" s="175" t="s">
        <v>124</v>
      </c>
      <c r="F92" s="175" t="s">
        <v>125</v>
      </c>
      <c r="G92" s="173"/>
      <c r="H92" s="173"/>
      <c r="I92" s="176"/>
      <c r="J92" s="177">
        <f>BK92</f>
        <v>0</v>
      </c>
      <c r="K92" s="173"/>
      <c r="L92" s="178"/>
      <c r="M92" s="179"/>
      <c r="N92" s="180"/>
      <c r="O92" s="180"/>
      <c r="P92" s="181">
        <f>P93+P152+P155+P170+P181+P211+P238</f>
        <v>0</v>
      </c>
      <c r="Q92" s="180"/>
      <c r="R92" s="181">
        <f>R93+R152+R155+R170+R181+R211+R238</f>
        <v>91.76241954999999</v>
      </c>
      <c r="S92" s="180"/>
      <c r="T92" s="182">
        <f>T93+T152+T155+T170+T181+T211+T238</f>
        <v>56.219000000000001</v>
      </c>
      <c r="AR92" s="183" t="s">
        <v>79</v>
      </c>
      <c r="AT92" s="184" t="s">
        <v>70</v>
      </c>
      <c r="AU92" s="184" t="s">
        <v>71</v>
      </c>
      <c r="AY92" s="183" t="s">
        <v>126</v>
      </c>
      <c r="BK92" s="185">
        <f>BK93+BK152+BK155+BK170+BK181+BK211+BK238</f>
        <v>0</v>
      </c>
    </row>
    <row r="93" spans="2:65" s="10" customFormat="1" ht="19.899999999999999" customHeight="1">
      <c r="B93" s="172"/>
      <c r="C93" s="173"/>
      <c r="D93" s="186" t="s">
        <v>70</v>
      </c>
      <c r="E93" s="187" t="s">
        <v>79</v>
      </c>
      <c r="F93" s="187" t="s">
        <v>127</v>
      </c>
      <c r="G93" s="173"/>
      <c r="H93" s="173"/>
      <c r="I93" s="176"/>
      <c r="J93" s="188">
        <f>BK93</f>
        <v>0</v>
      </c>
      <c r="K93" s="173"/>
      <c r="L93" s="178"/>
      <c r="M93" s="179"/>
      <c r="N93" s="180"/>
      <c r="O93" s="180"/>
      <c r="P93" s="181">
        <f>SUM(P94:P151)</f>
        <v>0</v>
      </c>
      <c r="Q93" s="180"/>
      <c r="R93" s="181">
        <f>SUM(R94:R151)</f>
        <v>1.350125</v>
      </c>
      <c r="S93" s="180"/>
      <c r="T93" s="182">
        <f>SUM(T94:T151)</f>
        <v>54.874000000000002</v>
      </c>
      <c r="AR93" s="183" t="s">
        <v>79</v>
      </c>
      <c r="AT93" s="184" t="s">
        <v>70</v>
      </c>
      <c r="AU93" s="184" t="s">
        <v>79</v>
      </c>
      <c r="AY93" s="183" t="s">
        <v>126</v>
      </c>
      <c r="BK93" s="185">
        <f>SUM(BK94:BK151)</f>
        <v>0</v>
      </c>
    </row>
    <row r="94" spans="2:65" s="1" customFormat="1" ht="44.25" customHeight="1">
      <c r="B94" s="41"/>
      <c r="C94" s="189" t="s">
        <v>79</v>
      </c>
      <c r="D94" s="189" t="s">
        <v>128</v>
      </c>
      <c r="E94" s="190" t="s">
        <v>129</v>
      </c>
      <c r="F94" s="191" t="s">
        <v>130</v>
      </c>
      <c r="G94" s="192" t="s">
        <v>131</v>
      </c>
      <c r="H94" s="193">
        <v>36.299999999999997</v>
      </c>
      <c r="I94" s="194"/>
      <c r="J94" s="195">
        <f>ROUND(I94*H94,2)</f>
        <v>0</v>
      </c>
      <c r="K94" s="191" t="s">
        <v>132</v>
      </c>
      <c r="L94" s="61"/>
      <c r="M94" s="196" t="s">
        <v>21</v>
      </c>
      <c r="N94" s="197" t="s">
        <v>42</v>
      </c>
      <c r="O94" s="42"/>
      <c r="P94" s="198">
        <f>O94*H94</f>
        <v>0</v>
      </c>
      <c r="Q94" s="198">
        <v>0</v>
      </c>
      <c r="R94" s="198">
        <f>Q94*H94</f>
        <v>0</v>
      </c>
      <c r="S94" s="198">
        <v>0.44</v>
      </c>
      <c r="T94" s="199">
        <f>S94*H94</f>
        <v>15.972</v>
      </c>
      <c r="AR94" s="24" t="s">
        <v>133</v>
      </c>
      <c r="AT94" s="24" t="s">
        <v>128</v>
      </c>
      <c r="AU94" s="24" t="s">
        <v>81</v>
      </c>
      <c r="AY94" s="24" t="s">
        <v>126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4" t="s">
        <v>79</v>
      </c>
      <c r="BK94" s="200">
        <f>ROUND(I94*H94,2)</f>
        <v>0</v>
      </c>
      <c r="BL94" s="24" t="s">
        <v>133</v>
      </c>
      <c r="BM94" s="24" t="s">
        <v>134</v>
      </c>
    </row>
    <row r="95" spans="2:65" s="11" customFormat="1" ht="13.5">
      <c r="B95" s="201"/>
      <c r="C95" s="202"/>
      <c r="D95" s="203" t="s">
        <v>135</v>
      </c>
      <c r="E95" s="204" t="s">
        <v>21</v>
      </c>
      <c r="F95" s="205" t="s">
        <v>136</v>
      </c>
      <c r="G95" s="202"/>
      <c r="H95" s="206" t="s">
        <v>21</v>
      </c>
      <c r="I95" s="207"/>
      <c r="J95" s="202"/>
      <c r="K95" s="202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135</v>
      </c>
      <c r="AU95" s="212" t="s">
        <v>81</v>
      </c>
      <c r="AV95" s="11" t="s">
        <v>79</v>
      </c>
      <c r="AW95" s="11" t="s">
        <v>35</v>
      </c>
      <c r="AX95" s="11" t="s">
        <v>71</v>
      </c>
      <c r="AY95" s="212" t="s">
        <v>126</v>
      </c>
    </row>
    <row r="96" spans="2:65" s="12" customFormat="1" ht="13.5">
      <c r="B96" s="213"/>
      <c r="C96" s="214"/>
      <c r="D96" s="203" t="s">
        <v>135</v>
      </c>
      <c r="E96" s="215" t="s">
        <v>21</v>
      </c>
      <c r="F96" s="216" t="s">
        <v>137</v>
      </c>
      <c r="G96" s="214"/>
      <c r="H96" s="217">
        <v>126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135</v>
      </c>
      <c r="AU96" s="223" t="s">
        <v>81</v>
      </c>
      <c r="AV96" s="12" t="s">
        <v>81</v>
      </c>
      <c r="AW96" s="12" t="s">
        <v>35</v>
      </c>
      <c r="AX96" s="12" t="s">
        <v>71</v>
      </c>
      <c r="AY96" s="223" t="s">
        <v>126</v>
      </c>
    </row>
    <row r="97" spans="2:65" s="11" customFormat="1" ht="13.5">
      <c r="B97" s="201"/>
      <c r="C97" s="202"/>
      <c r="D97" s="203" t="s">
        <v>135</v>
      </c>
      <c r="E97" s="204" t="s">
        <v>21</v>
      </c>
      <c r="F97" s="205" t="s">
        <v>138</v>
      </c>
      <c r="G97" s="202"/>
      <c r="H97" s="206" t="s">
        <v>21</v>
      </c>
      <c r="I97" s="207"/>
      <c r="J97" s="202"/>
      <c r="K97" s="202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81</v>
      </c>
      <c r="AV97" s="11" t="s">
        <v>79</v>
      </c>
      <c r="AW97" s="11" t="s">
        <v>35</v>
      </c>
      <c r="AX97" s="11" t="s">
        <v>71</v>
      </c>
      <c r="AY97" s="212" t="s">
        <v>126</v>
      </c>
    </row>
    <row r="98" spans="2:65" s="12" customFormat="1" ht="13.5">
      <c r="B98" s="213"/>
      <c r="C98" s="214"/>
      <c r="D98" s="203" t="s">
        <v>135</v>
      </c>
      <c r="E98" s="215" t="s">
        <v>21</v>
      </c>
      <c r="F98" s="216" t="s">
        <v>139</v>
      </c>
      <c r="G98" s="214"/>
      <c r="H98" s="217">
        <v>-5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135</v>
      </c>
      <c r="AU98" s="223" t="s">
        <v>81</v>
      </c>
      <c r="AV98" s="12" t="s">
        <v>81</v>
      </c>
      <c r="AW98" s="12" t="s">
        <v>35</v>
      </c>
      <c r="AX98" s="12" t="s">
        <v>71</v>
      </c>
      <c r="AY98" s="223" t="s">
        <v>126</v>
      </c>
    </row>
    <row r="99" spans="2:65" s="13" customFormat="1" ht="13.5">
      <c r="B99" s="224"/>
      <c r="C99" s="225"/>
      <c r="D99" s="203" t="s">
        <v>135</v>
      </c>
      <c r="E99" s="226" t="s">
        <v>21</v>
      </c>
      <c r="F99" s="227" t="s">
        <v>140</v>
      </c>
      <c r="G99" s="225"/>
      <c r="H99" s="228">
        <v>121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AT99" s="234" t="s">
        <v>135</v>
      </c>
      <c r="AU99" s="234" t="s">
        <v>81</v>
      </c>
      <c r="AV99" s="13" t="s">
        <v>141</v>
      </c>
      <c r="AW99" s="13" t="s">
        <v>35</v>
      </c>
      <c r="AX99" s="13" t="s">
        <v>71</v>
      </c>
      <c r="AY99" s="234" t="s">
        <v>126</v>
      </c>
    </row>
    <row r="100" spans="2:65" s="11" customFormat="1" ht="13.5">
      <c r="B100" s="201"/>
      <c r="C100" s="202"/>
      <c r="D100" s="203" t="s">
        <v>135</v>
      </c>
      <c r="E100" s="204" t="s">
        <v>21</v>
      </c>
      <c r="F100" s="205" t="s">
        <v>142</v>
      </c>
      <c r="G100" s="202"/>
      <c r="H100" s="206" t="s">
        <v>21</v>
      </c>
      <c r="I100" s="207"/>
      <c r="J100" s="202"/>
      <c r="K100" s="202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135</v>
      </c>
      <c r="AU100" s="212" t="s">
        <v>81</v>
      </c>
      <c r="AV100" s="11" t="s">
        <v>79</v>
      </c>
      <c r="AW100" s="11" t="s">
        <v>35</v>
      </c>
      <c r="AX100" s="11" t="s">
        <v>71</v>
      </c>
      <c r="AY100" s="212" t="s">
        <v>126</v>
      </c>
    </row>
    <row r="101" spans="2:65" s="12" customFormat="1" ht="13.5">
      <c r="B101" s="213"/>
      <c r="C101" s="214"/>
      <c r="D101" s="235" t="s">
        <v>135</v>
      </c>
      <c r="E101" s="236" t="s">
        <v>21</v>
      </c>
      <c r="F101" s="237" t="s">
        <v>143</v>
      </c>
      <c r="G101" s="214"/>
      <c r="H101" s="238">
        <v>36.299999999999997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135</v>
      </c>
      <c r="AU101" s="223" t="s">
        <v>81</v>
      </c>
      <c r="AV101" s="12" t="s">
        <v>81</v>
      </c>
      <c r="AW101" s="12" t="s">
        <v>35</v>
      </c>
      <c r="AX101" s="12" t="s">
        <v>79</v>
      </c>
      <c r="AY101" s="223" t="s">
        <v>126</v>
      </c>
    </row>
    <row r="102" spans="2:65" s="1" customFormat="1" ht="44.25" customHeight="1">
      <c r="B102" s="41"/>
      <c r="C102" s="189" t="s">
        <v>81</v>
      </c>
      <c r="D102" s="189" t="s">
        <v>128</v>
      </c>
      <c r="E102" s="190" t="s">
        <v>144</v>
      </c>
      <c r="F102" s="191" t="s">
        <v>145</v>
      </c>
      <c r="G102" s="192" t="s">
        <v>131</v>
      </c>
      <c r="H102" s="193">
        <v>84.7</v>
      </c>
      <c r="I102" s="194"/>
      <c r="J102" s="195">
        <f>ROUND(I102*H102,2)</f>
        <v>0</v>
      </c>
      <c r="K102" s="191" t="s">
        <v>132</v>
      </c>
      <c r="L102" s="61"/>
      <c r="M102" s="196" t="s">
        <v>21</v>
      </c>
      <c r="N102" s="197" t="s">
        <v>42</v>
      </c>
      <c r="O102" s="42"/>
      <c r="P102" s="198">
        <f>O102*H102</f>
        <v>0</v>
      </c>
      <c r="Q102" s="198">
        <v>0</v>
      </c>
      <c r="R102" s="198">
        <f>Q102*H102</f>
        <v>0</v>
      </c>
      <c r="S102" s="198">
        <v>0.44</v>
      </c>
      <c r="T102" s="199">
        <f>S102*H102</f>
        <v>37.268000000000001</v>
      </c>
      <c r="AR102" s="24" t="s">
        <v>133</v>
      </c>
      <c r="AT102" s="24" t="s">
        <v>128</v>
      </c>
      <c r="AU102" s="24" t="s">
        <v>81</v>
      </c>
      <c r="AY102" s="24" t="s">
        <v>126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4" t="s">
        <v>79</v>
      </c>
      <c r="BK102" s="200">
        <f>ROUND(I102*H102,2)</f>
        <v>0</v>
      </c>
      <c r="BL102" s="24" t="s">
        <v>133</v>
      </c>
      <c r="BM102" s="24" t="s">
        <v>146</v>
      </c>
    </row>
    <row r="103" spans="2:65" s="11" customFormat="1" ht="13.5">
      <c r="B103" s="201"/>
      <c r="C103" s="202"/>
      <c r="D103" s="203" t="s">
        <v>135</v>
      </c>
      <c r="E103" s="204" t="s">
        <v>21</v>
      </c>
      <c r="F103" s="205" t="s">
        <v>136</v>
      </c>
      <c r="G103" s="202"/>
      <c r="H103" s="206" t="s">
        <v>21</v>
      </c>
      <c r="I103" s="207"/>
      <c r="J103" s="202"/>
      <c r="K103" s="202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135</v>
      </c>
      <c r="AU103" s="212" t="s">
        <v>81</v>
      </c>
      <c r="AV103" s="11" t="s">
        <v>79</v>
      </c>
      <c r="AW103" s="11" t="s">
        <v>35</v>
      </c>
      <c r="AX103" s="11" t="s">
        <v>71</v>
      </c>
      <c r="AY103" s="212" t="s">
        <v>126</v>
      </c>
    </row>
    <row r="104" spans="2:65" s="12" customFormat="1" ht="13.5">
      <c r="B104" s="213"/>
      <c r="C104" s="214"/>
      <c r="D104" s="203" t="s">
        <v>135</v>
      </c>
      <c r="E104" s="215" t="s">
        <v>21</v>
      </c>
      <c r="F104" s="216" t="s">
        <v>137</v>
      </c>
      <c r="G104" s="214"/>
      <c r="H104" s="217">
        <v>126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135</v>
      </c>
      <c r="AU104" s="223" t="s">
        <v>81</v>
      </c>
      <c r="AV104" s="12" t="s">
        <v>81</v>
      </c>
      <c r="AW104" s="12" t="s">
        <v>35</v>
      </c>
      <c r="AX104" s="12" t="s">
        <v>71</v>
      </c>
      <c r="AY104" s="223" t="s">
        <v>126</v>
      </c>
    </row>
    <row r="105" spans="2:65" s="11" customFormat="1" ht="13.5">
      <c r="B105" s="201"/>
      <c r="C105" s="202"/>
      <c r="D105" s="203" t="s">
        <v>135</v>
      </c>
      <c r="E105" s="204" t="s">
        <v>21</v>
      </c>
      <c r="F105" s="205" t="s">
        <v>138</v>
      </c>
      <c r="G105" s="202"/>
      <c r="H105" s="206" t="s">
        <v>21</v>
      </c>
      <c r="I105" s="207"/>
      <c r="J105" s="202"/>
      <c r="K105" s="202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135</v>
      </c>
      <c r="AU105" s="212" t="s">
        <v>81</v>
      </c>
      <c r="AV105" s="11" t="s">
        <v>79</v>
      </c>
      <c r="AW105" s="11" t="s">
        <v>35</v>
      </c>
      <c r="AX105" s="11" t="s">
        <v>71</v>
      </c>
      <c r="AY105" s="212" t="s">
        <v>126</v>
      </c>
    </row>
    <row r="106" spans="2:65" s="12" customFormat="1" ht="13.5">
      <c r="B106" s="213"/>
      <c r="C106" s="214"/>
      <c r="D106" s="203" t="s">
        <v>135</v>
      </c>
      <c r="E106" s="215" t="s">
        <v>21</v>
      </c>
      <c r="F106" s="216" t="s">
        <v>139</v>
      </c>
      <c r="G106" s="214"/>
      <c r="H106" s="217">
        <v>-5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135</v>
      </c>
      <c r="AU106" s="223" t="s">
        <v>81</v>
      </c>
      <c r="AV106" s="12" t="s">
        <v>81</v>
      </c>
      <c r="AW106" s="12" t="s">
        <v>35</v>
      </c>
      <c r="AX106" s="12" t="s">
        <v>71</v>
      </c>
      <c r="AY106" s="223" t="s">
        <v>126</v>
      </c>
    </row>
    <row r="107" spans="2:65" s="13" customFormat="1" ht="13.5">
      <c r="B107" s="224"/>
      <c r="C107" s="225"/>
      <c r="D107" s="203" t="s">
        <v>135</v>
      </c>
      <c r="E107" s="226" t="s">
        <v>21</v>
      </c>
      <c r="F107" s="227" t="s">
        <v>140</v>
      </c>
      <c r="G107" s="225"/>
      <c r="H107" s="228">
        <v>121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AT107" s="234" t="s">
        <v>135</v>
      </c>
      <c r="AU107" s="234" t="s">
        <v>81</v>
      </c>
      <c r="AV107" s="13" t="s">
        <v>141</v>
      </c>
      <c r="AW107" s="13" t="s">
        <v>35</v>
      </c>
      <c r="AX107" s="13" t="s">
        <v>71</v>
      </c>
      <c r="AY107" s="234" t="s">
        <v>126</v>
      </c>
    </row>
    <row r="108" spans="2:65" s="11" customFormat="1" ht="13.5">
      <c r="B108" s="201"/>
      <c r="C108" s="202"/>
      <c r="D108" s="203" t="s">
        <v>135</v>
      </c>
      <c r="E108" s="204" t="s">
        <v>21</v>
      </c>
      <c r="F108" s="205" t="s">
        <v>147</v>
      </c>
      <c r="G108" s="202"/>
      <c r="H108" s="206" t="s">
        <v>21</v>
      </c>
      <c r="I108" s="207"/>
      <c r="J108" s="202"/>
      <c r="K108" s="202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135</v>
      </c>
      <c r="AU108" s="212" t="s">
        <v>81</v>
      </c>
      <c r="AV108" s="11" t="s">
        <v>79</v>
      </c>
      <c r="AW108" s="11" t="s">
        <v>35</v>
      </c>
      <c r="AX108" s="11" t="s">
        <v>71</v>
      </c>
      <c r="AY108" s="212" t="s">
        <v>126</v>
      </c>
    </row>
    <row r="109" spans="2:65" s="12" customFormat="1" ht="13.5">
      <c r="B109" s="213"/>
      <c r="C109" s="214"/>
      <c r="D109" s="235" t="s">
        <v>135</v>
      </c>
      <c r="E109" s="236" t="s">
        <v>21</v>
      </c>
      <c r="F109" s="237" t="s">
        <v>148</v>
      </c>
      <c r="G109" s="214"/>
      <c r="H109" s="238">
        <v>84.7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135</v>
      </c>
      <c r="AU109" s="223" t="s">
        <v>81</v>
      </c>
      <c r="AV109" s="12" t="s">
        <v>81</v>
      </c>
      <c r="AW109" s="12" t="s">
        <v>35</v>
      </c>
      <c r="AX109" s="12" t="s">
        <v>79</v>
      </c>
      <c r="AY109" s="223" t="s">
        <v>126</v>
      </c>
    </row>
    <row r="110" spans="2:65" s="1" customFormat="1" ht="31.5" customHeight="1">
      <c r="B110" s="41"/>
      <c r="C110" s="189" t="s">
        <v>141</v>
      </c>
      <c r="D110" s="189" t="s">
        <v>128</v>
      </c>
      <c r="E110" s="190" t="s">
        <v>149</v>
      </c>
      <c r="F110" s="191" t="s">
        <v>150</v>
      </c>
      <c r="G110" s="192" t="s">
        <v>151</v>
      </c>
      <c r="H110" s="193">
        <v>5.8</v>
      </c>
      <c r="I110" s="194"/>
      <c r="J110" s="195">
        <f>ROUND(I110*H110,2)</f>
        <v>0</v>
      </c>
      <c r="K110" s="191" t="s">
        <v>132</v>
      </c>
      <c r="L110" s="61"/>
      <c r="M110" s="196" t="s">
        <v>21</v>
      </c>
      <c r="N110" s="197" t="s">
        <v>42</v>
      </c>
      <c r="O110" s="42"/>
      <c r="P110" s="198">
        <f>O110*H110</f>
        <v>0</v>
      </c>
      <c r="Q110" s="198">
        <v>0</v>
      </c>
      <c r="R110" s="198">
        <f>Q110*H110</f>
        <v>0</v>
      </c>
      <c r="S110" s="198">
        <v>0.23</v>
      </c>
      <c r="T110" s="199">
        <f>S110*H110</f>
        <v>1.3340000000000001</v>
      </c>
      <c r="AR110" s="24" t="s">
        <v>133</v>
      </c>
      <c r="AT110" s="24" t="s">
        <v>128</v>
      </c>
      <c r="AU110" s="24" t="s">
        <v>81</v>
      </c>
      <c r="AY110" s="24" t="s">
        <v>126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4" t="s">
        <v>79</v>
      </c>
      <c r="BK110" s="200">
        <f>ROUND(I110*H110,2)</f>
        <v>0</v>
      </c>
      <c r="BL110" s="24" t="s">
        <v>133</v>
      </c>
      <c r="BM110" s="24" t="s">
        <v>152</v>
      </c>
    </row>
    <row r="111" spans="2:65" s="12" customFormat="1" ht="13.5">
      <c r="B111" s="213"/>
      <c r="C111" s="214"/>
      <c r="D111" s="235" t="s">
        <v>135</v>
      </c>
      <c r="E111" s="236" t="s">
        <v>21</v>
      </c>
      <c r="F111" s="237" t="s">
        <v>153</v>
      </c>
      <c r="G111" s="214"/>
      <c r="H111" s="238">
        <v>5.8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135</v>
      </c>
      <c r="AU111" s="223" t="s">
        <v>81</v>
      </c>
      <c r="AV111" s="12" t="s">
        <v>81</v>
      </c>
      <c r="AW111" s="12" t="s">
        <v>35</v>
      </c>
      <c r="AX111" s="12" t="s">
        <v>79</v>
      </c>
      <c r="AY111" s="223" t="s">
        <v>126</v>
      </c>
    </row>
    <row r="112" spans="2:65" s="1" customFormat="1" ht="31.5" customHeight="1">
      <c r="B112" s="41"/>
      <c r="C112" s="189" t="s">
        <v>133</v>
      </c>
      <c r="D112" s="189" t="s">
        <v>128</v>
      </c>
      <c r="E112" s="190" t="s">
        <v>154</v>
      </c>
      <c r="F112" s="191" t="s">
        <v>155</v>
      </c>
      <c r="G112" s="192" t="s">
        <v>151</v>
      </c>
      <c r="H112" s="193">
        <v>7.5</v>
      </c>
      <c r="I112" s="194"/>
      <c r="J112" s="195">
        <f>ROUND(I112*H112,2)</f>
        <v>0</v>
      </c>
      <c r="K112" s="191" t="s">
        <v>132</v>
      </c>
      <c r="L112" s="61"/>
      <c r="M112" s="196" t="s">
        <v>21</v>
      </c>
      <c r="N112" s="197" t="s">
        <v>42</v>
      </c>
      <c r="O112" s="42"/>
      <c r="P112" s="198">
        <f>O112*H112</f>
        <v>0</v>
      </c>
      <c r="Q112" s="198">
        <v>0</v>
      </c>
      <c r="R112" s="198">
        <f>Q112*H112</f>
        <v>0</v>
      </c>
      <c r="S112" s="198">
        <v>0.04</v>
      </c>
      <c r="T112" s="199">
        <f>S112*H112</f>
        <v>0.3</v>
      </c>
      <c r="AR112" s="24" t="s">
        <v>133</v>
      </c>
      <c r="AT112" s="24" t="s">
        <v>128</v>
      </c>
      <c r="AU112" s="24" t="s">
        <v>81</v>
      </c>
      <c r="AY112" s="24" t="s">
        <v>126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4" t="s">
        <v>79</v>
      </c>
      <c r="BK112" s="200">
        <f>ROUND(I112*H112,2)</f>
        <v>0</v>
      </c>
      <c r="BL112" s="24" t="s">
        <v>133</v>
      </c>
      <c r="BM112" s="24" t="s">
        <v>156</v>
      </c>
    </row>
    <row r="113" spans="2:65" s="1" customFormat="1" ht="31.5" customHeight="1">
      <c r="B113" s="41"/>
      <c r="C113" s="189" t="s">
        <v>157</v>
      </c>
      <c r="D113" s="189" t="s">
        <v>128</v>
      </c>
      <c r="E113" s="190" t="s">
        <v>158</v>
      </c>
      <c r="F113" s="191" t="s">
        <v>159</v>
      </c>
      <c r="G113" s="192" t="s">
        <v>160</v>
      </c>
      <c r="H113" s="193">
        <v>0.5</v>
      </c>
      <c r="I113" s="194"/>
      <c r="J113" s="195">
        <f>ROUND(I113*H113,2)</f>
        <v>0</v>
      </c>
      <c r="K113" s="191" t="s">
        <v>132</v>
      </c>
      <c r="L113" s="61"/>
      <c r="M113" s="196" t="s">
        <v>21</v>
      </c>
      <c r="N113" s="197" t="s">
        <v>42</v>
      </c>
      <c r="O113" s="42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AR113" s="24" t="s">
        <v>133</v>
      </c>
      <c r="AT113" s="24" t="s">
        <v>128</v>
      </c>
      <c r="AU113" s="24" t="s">
        <v>81</v>
      </c>
      <c r="AY113" s="24" t="s">
        <v>126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24" t="s">
        <v>79</v>
      </c>
      <c r="BK113" s="200">
        <f>ROUND(I113*H113,2)</f>
        <v>0</v>
      </c>
      <c r="BL113" s="24" t="s">
        <v>133</v>
      </c>
      <c r="BM113" s="24" t="s">
        <v>161</v>
      </c>
    </row>
    <row r="114" spans="2:65" s="11" customFormat="1" ht="13.5">
      <c r="B114" s="201"/>
      <c r="C114" s="202"/>
      <c r="D114" s="203" t="s">
        <v>135</v>
      </c>
      <c r="E114" s="204" t="s">
        <v>21</v>
      </c>
      <c r="F114" s="205" t="s">
        <v>162</v>
      </c>
      <c r="G114" s="202"/>
      <c r="H114" s="206" t="s">
        <v>21</v>
      </c>
      <c r="I114" s="207"/>
      <c r="J114" s="202"/>
      <c r="K114" s="202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135</v>
      </c>
      <c r="AU114" s="212" t="s">
        <v>81</v>
      </c>
      <c r="AV114" s="11" t="s">
        <v>79</v>
      </c>
      <c r="AW114" s="11" t="s">
        <v>35</v>
      </c>
      <c r="AX114" s="11" t="s">
        <v>71</v>
      </c>
      <c r="AY114" s="212" t="s">
        <v>126</v>
      </c>
    </row>
    <row r="115" spans="2:65" s="12" customFormat="1" ht="13.5">
      <c r="B115" s="213"/>
      <c r="C115" s="214"/>
      <c r="D115" s="235" t="s">
        <v>135</v>
      </c>
      <c r="E115" s="236" t="s">
        <v>21</v>
      </c>
      <c r="F115" s="237" t="s">
        <v>163</v>
      </c>
      <c r="G115" s="214"/>
      <c r="H115" s="238">
        <v>0.5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135</v>
      </c>
      <c r="AU115" s="223" t="s">
        <v>81</v>
      </c>
      <c r="AV115" s="12" t="s">
        <v>81</v>
      </c>
      <c r="AW115" s="12" t="s">
        <v>35</v>
      </c>
      <c r="AX115" s="12" t="s">
        <v>79</v>
      </c>
      <c r="AY115" s="223" t="s">
        <v>126</v>
      </c>
    </row>
    <row r="116" spans="2:65" s="1" customFormat="1" ht="31.5" customHeight="1">
      <c r="B116" s="41"/>
      <c r="C116" s="189" t="s">
        <v>164</v>
      </c>
      <c r="D116" s="189" t="s">
        <v>128</v>
      </c>
      <c r="E116" s="190" t="s">
        <v>165</v>
      </c>
      <c r="F116" s="191" t="s">
        <v>166</v>
      </c>
      <c r="G116" s="192" t="s">
        <v>160</v>
      </c>
      <c r="H116" s="193">
        <v>2</v>
      </c>
      <c r="I116" s="194"/>
      <c r="J116" s="195">
        <f>ROUND(I116*H116,2)</f>
        <v>0</v>
      </c>
      <c r="K116" s="191" t="s">
        <v>132</v>
      </c>
      <c r="L116" s="61"/>
      <c r="M116" s="196" t="s">
        <v>21</v>
      </c>
      <c r="N116" s="197" t="s">
        <v>42</v>
      </c>
      <c r="O116" s="42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AR116" s="24" t="s">
        <v>133</v>
      </c>
      <c r="AT116" s="24" t="s">
        <v>128</v>
      </c>
      <c r="AU116" s="24" t="s">
        <v>81</v>
      </c>
      <c r="AY116" s="24" t="s">
        <v>126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24" t="s">
        <v>79</v>
      </c>
      <c r="BK116" s="200">
        <f>ROUND(I116*H116,2)</f>
        <v>0</v>
      </c>
      <c r="BL116" s="24" t="s">
        <v>133</v>
      </c>
      <c r="BM116" s="24" t="s">
        <v>167</v>
      </c>
    </row>
    <row r="117" spans="2:65" s="11" customFormat="1" ht="13.5">
      <c r="B117" s="201"/>
      <c r="C117" s="202"/>
      <c r="D117" s="203" t="s">
        <v>135</v>
      </c>
      <c r="E117" s="204" t="s">
        <v>21</v>
      </c>
      <c r="F117" s="205" t="s">
        <v>168</v>
      </c>
      <c r="G117" s="202"/>
      <c r="H117" s="206" t="s">
        <v>21</v>
      </c>
      <c r="I117" s="207"/>
      <c r="J117" s="202"/>
      <c r="K117" s="202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135</v>
      </c>
      <c r="AU117" s="212" t="s">
        <v>81</v>
      </c>
      <c r="AV117" s="11" t="s">
        <v>79</v>
      </c>
      <c r="AW117" s="11" t="s">
        <v>35</v>
      </c>
      <c r="AX117" s="11" t="s">
        <v>71</v>
      </c>
      <c r="AY117" s="212" t="s">
        <v>126</v>
      </c>
    </row>
    <row r="118" spans="2:65" s="12" customFormat="1" ht="13.5">
      <c r="B118" s="213"/>
      <c r="C118" s="214"/>
      <c r="D118" s="235" t="s">
        <v>135</v>
      </c>
      <c r="E118" s="236" t="s">
        <v>21</v>
      </c>
      <c r="F118" s="237" t="s">
        <v>169</v>
      </c>
      <c r="G118" s="214"/>
      <c r="H118" s="238">
        <v>2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135</v>
      </c>
      <c r="AU118" s="223" t="s">
        <v>81</v>
      </c>
      <c r="AV118" s="12" t="s">
        <v>81</v>
      </c>
      <c r="AW118" s="12" t="s">
        <v>35</v>
      </c>
      <c r="AX118" s="12" t="s">
        <v>79</v>
      </c>
      <c r="AY118" s="223" t="s">
        <v>126</v>
      </c>
    </row>
    <row r="119" spans="2:65" s="1" customFormat="1" ht="44.25" customHeight="1">
      <c r="B119" s="41"/>
      <c r="C119" s="189" t="s">
        <v>170</v>
      </c>
      <c r="D119" s="189" t="s">
        <v>128</v>
      </c>
      <c r="E119" s="190" t="s">
        <v>171</v>
      </c>
      <c r="F119" s="191" t="s">
        <v>172</v>
      </c>
      <c r="G119" s="192" t="s">
        <v>160</v>
      </c>
      <c r="H119" s="193">
        <v>2</v>
      </c>
      <c r="I119" s="194"/>
      <c r="J119" s="195">
        <f>ROUND(I119*H119,2)</f>
        <v>0</v>
      </c>
      <c r="K119" s="191" t="s">
        <v>132</v>
      </c>
      <c r="L119" s="61"/>
      <c r="M119" s="196" t="s">
        <v>21</v>
      </c>
      <c r="N119" s="197" t="s">
        <v>42</v>
      </c>
      <c r="O119" s="42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AR119" s="24" t="s">
        <v>133</v>
      </c>
      <c r="AT119" s="24" t="s">
        <v>128</v>
      </c>
      <c r="AU119" s="24" t="s">
        <v>81</v>
      </c>
      <c r="AY119" s="24" t="s">
        <v>126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24" t="s">
        <v>79</v>
      </c>
      <c r="BK119" s="200">
        <f>ROUND(I119*H119,2)</f>
        <v>0</v>
      </c>
      <c r="BL119" s="24" t="s">
        <v>133</v>
      </c>
      <c r="BM119" s="24" t="s">
        <v>173</v>
      </c>
    </row>
    <row r="120" spans="2:65" s="1" customFormat="1" ht="31.5" customHeight="1">
      <c r="B120" s="41"/>
      <c r="C120" s="189" t="s">
        <v>174</v>
      </c>
      <c r="D120" s="189" t="s">
        <v>128</v>
      </c>
      <c r="E120" s="190" t="s">
        <v>175</v>
      </c>
      <c r="F120" s="191" t="s">
        <v>176</v>
      </c>
      <c r="G120" s="192" t="s">
        <v>160</v>
      </c>
      <c r="H120" s="193">
        <v>3.24</v>
      </c>
      <c r="I120" s="194"/>
      <c r="J120" s="195">
        <f>ROUND(I120*H120,2)</f>
        <v>0</v>
      </c>
      <c r="K120" s="191" t="s">
        <v>132</v>
      </c>
      <c r="L120" s="61"/>
      <c r="M120" s="196" t="s">
        <v>21</v>
      </c>
      <c r="N120" s="197" t="s">
        <v>42</v>
      </c>
      <c r="O120" s="42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AR120" s="24" t="s">
        <v>133</v>
      </c>
      <c r="AT120" s="24" t="s">
        <v>128</v>
      </c>
      <c r="AU120" s="24" t="s">
        <v>81</v>
      </c>
      <c r="AY120" s="24" t="s">
        <v>126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24" t="s">
        <v>79</v>
      </c>
      <c r="BK120" s="200">
        <f>ROUND(I120*H120,2)</f>
        <v>0</v>
      </c>
      <c r="BL120" s="24" t="s">
        <v>133</v>
      </c>
      <c r="BM120" s="24" t="s">
        <v>177</v>
      </c>
    </row>
    <row r="121" spans="2:65" s="11" customFormat="1" ht="13.5">
      <c r="B121" s="201"/>
      <c r="C121" s="202"/>
      <c r="D121" s="203" t="s">
        <v>135</v>
      </c>
      <c r="E121" s="204" t="s">
        <v>21</v>
      </c>
      <c r="F121" s="205" t="s">
        <v>178</v>
      </c>
      <c r="G121" s="202"/>
      <c r="H121" s="206" t="s">
        <v>21</v>
      </c>
      <c r="I121" s="207"/>
      <c r="J121" s="202"/>
      <c r="K121" s="202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135</v>
      </c>
      <c r="AU121" s="212" t="s">
        <v>81</v>
      </c>
      <c r="AV121" s="11" t="s">
        <v>79</v>
      </c>
      <c r="AW121" s="11" t="s">
        <v>35</v>
      </c>
      <c r="AX121" s="11" t="s">
        <v>71</v>
      </c>
      <c r="AY121" s="212" t="s">
        <v>126</v>
      </c>
    </row>
    <row r="122" spans="2:65" s="12" customFormat="1" ht="13.5">
      <c r="B122" s="213"/>
      <c r="C122" s="214"/>
      <c r="D122" s="235" t="s">
        <v>135</v>
      </c>
      <c r="E122" s="236" t="s">
        <v>21</v>
      </c>
      <c r="F122" s="237" t="s">
        <v>179</v>
      </c>
      <c r="G122" s="214"/>
      <c r="H122" s="238">
        <v>3.24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135</v>
      </c>
      <c r="AU122" s="223" t="s">
        <v>81</v>
      </c>
      <c r="AV122" s="12" t="s">
        <v>81</v>
      </c>
      <c r="AW122" s="12" t="s">
        <v>35</v>
      </c>
      <c r="AX122" s="12" t="s">
        <v>79</v>
      </c>
      <c r="AY122" s="223" t="s">
        <v>126</v>
      </c>
    </row>
    <row r="123" spans="2:65" s="1" customFormat="1" ht="31.5" customHeight="1">
      <c r="B123" s="41"/>
      <c r="C123" s="189" t="s">
        <v>180</v>
      </c>
      <c r="D123" s="189" t="s">
        <v>128</v>
      </c>
      <c r="E123" s="190" t="s">
        <v>181</v>
      </c>
      <c r="F123" s="191" t="s">
        <v>182</v>
      </c>
      <c r="G123" s="192" t="s">
        <v>160</v>
      </c>
      <c r="H123" s="193">
        <v>3.24</v>
      </c>
      <c r="I123" s="194"/>
      <c r="J123" s="195">
        <f>ROUND(I123*H123,2)</f>
        <v>0</v>
      </c>
      <c r="K123" s="191" t="s">
        <v>132</v>
      </c>
      <c r="L123" s="61"/>
      <c r="M123" s="196" t="s">
        <v>21</v>
      </c>
      <c r="N123" s="197" t="s">
        <v>42</v>
      </c>
      <c r="O123" s="4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AR123" s="24" t="s">
        <v>133</v>
      </c>
      <c r="AT123" s="24" t="s">
        <v>128</v>
      </c>
      <c r="AU123" s="24" t="s">
        <v>81</v>
      </c>
      <c r="AY123" s="24" t="s">
        <v>126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24" t="s">
        <v>79</v>
      </c>
      <c r="BK123" s="200">
        <f>ROUND(I123*H123,2)</f>
        <v>0</v>
      </c>
      <c r="BL123" s="24" t="s">
        <v>133</v>
      </c>
      <c r="BM123" s="24" t="s">
        <v>183</v>
      </c>
    </row>
    <row r="124" spans="2:65" s="1" customFormat="1" ht="44.25" customHeight="1">
      <c r="B124" s="41"/>
      <c r="C124" s="189" t="s">
        <v>184</v>
      </c>
      <c r="D124" s="189" t="s">
        <v>128</v>
      </c>
      <c r="E124" s="190" t="s">
        <v>185</v>
      </c>
      <c r="F124" s="191" t="s">
        <v>186</v>
      </c>
      <c r="G124" s="192" t="s">
        <v>160</v>
      </c>
      <c r="H124" s="193">
        <v>3.24</v>
      </c>
      <c r="I124" s="194"/>
      <c r="J124" s="195">
        <f>ROUND(I124*H124,2)</f>
        <v>0</v>
      </c>
      <c r="K124" s="191" t="s">
        <v>132</v>
      </c>
      <c r="L124" s="61"/>
      <c r="M124" s="196" t="s">
        <v>21</v>
      </c>
      <c r="N124" s="197" t="s">
        <v>42</v>
      </c>
      <c r="O124" s="4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AR124" s="24" t="s">
        <v>133</v>
      </c>
      <c r="AT124" s="24" t="s">
        <v>128</v>
      </c>
      <c r="AU124" s="24" t="s">
        <v>81</v>
      </c>
      <c r="AY124" s="24" t="s">
        <v>126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4" t="s">
        <v>79</v>
      </c>
      <c r="BK124" s="200">
        <f>ROUND(I124*H124,2)</f>
        <v>0</v>
      </c>
      <c r="BL124" s="24" t="s">
        <v>133</v>
      </c>
      <c r="BM124" s="24" t="s">
        <v>187</v>
      </c>
    </row>
    <row r="125" spans="2:65" s="1" customFormat="1" ht="44.25" customHeight="1">
      <c r="B125" s="41"/>
      <c r="C125" s="189" t="s">
        <v>188</v>
      </c>
      <c r="D125" s="189" t="s">
        <v>128</v>
      </c>
      <c r="E125" s="190" t="s">
        <v>189</v>
      </c>
      <c r="F125" s="191" t="s">
        <v>190</v>
      </c>
      <c r="G125" s="192" t="s">
        <v>160</v>
      </c>
      <c r="H125" s="193">
        <v>3.08</v>
      </c>
      <c r="I125" s="194"/>
      <c r="J125" s="195">
        <f>ROUND(I125*H125,2)</f>
        <v>0</v>
      </c>
      <c r="K125" s="191" t="s">
        <v>132</v>
      </c>
      <c r="L125" s="61"/>
      <c r="M125" s="196" t="s">
        <v>21</v>
      </c>
      <c r="N125" s="197" t="s">
        <v>42</v>
      </c>
      <c r="O125" s="4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AR125" s="24" t="s">
        <v>133</v>
      </c>
      <c r="AT125" s="24" t="s">
        <v>128</v>
      </c>
      <c r="AU125" s="24" t="s">
        <v>81</v>
      </c>
      <c r="AY125" s="24" t="s">
        <v>126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24" t="s">
        <v>79</v>
      </c>
      <c r="BK125" s="200">
        <f>ROUND(I125*H125,2)</f>
        <v>0</v>
      </c>
      <c r="BL125" s="24" t="s">
        <v>133</v>
      </c>
      <c r="BM125" s="24" t="s">
        <v>191</v>
      </c>
    </row>
    <row r="126" spans="2:65" s="11" customFormat="1" ht="13.5">
      <c r="B126" s="201"/>
      <c r="C126" s="202"/>
      <c r="D126" s="203" t="s">
        <v>135</v>
      </c>
      <c r="E126" s="204" t="s">
        <v>21</v>
      </c>
      <c r="F126" s="205" t="s">
        <v>192</v>
      </c>
      <c r="G126" s="202"/>
      <c r="H126" s="206" t="s">
        <v>21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135</v>
      </c>
      <c r="AU126" s="212" t="s">
        <v>81</v>
      </c>
      <c r="AV126" s="11" t="s">
        <v>79</v>
      </c>
      <c r="AW126" s="11" t="s">
        <v>35</v>
      </c>
      <c r="AX126" s="11" t="s">
        <v>71</v>
      </c>
      <c r="AY126" s="212" t="s">
        <v>126</v>
      </c>
    </row>
    <row r="127" spans="2:65" s="12" customFormat="1" ht="13.5">
      <c r="B127" s="213"/>
      <c r="C127" s="214"/>
      <c r="D127" s="235" t="s">
        <v>135</v>
      </c>
      <c r="E127" s="236" t="s">
        <v>21</v>
      </c>
      <c r="F127" s="237" t="s">
        <v>193</v>
      </c>
      <c r="G127" s="214"/>
      <c r="H127" s="238">
        <v>3.08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135</v>
      </c>
      <c r="AU127" s="223" t="s">
        <v>81</v>
      </c>
      <c r="AV127" s="12" t="s">
        <v>81</v>
      </c>
      <c r="AW127" s="12" t="s">
        <v>35</v>
      </c>
      <c r="AX127" s="12" t="s">
        <v>79</v>
      </c>
      <c r="AY127" s="223" t="s">
        <v>126</v>
      </c>
    </row>
    <row r="128" spans="2:65" s="1" customFormat="1" ht="44.25" customHeight="1">
      <c r="B128" s="41"/>
      <c r="C128" s="189" t="s">
        <v>194</v>
      </c>
      <c r="D128" s="189" t="s">
        <v>128</v>
      </c>
      <c r="E128" s="190" t="s">
        <v>195</v>
      </c>
      <c r="F128" s="191" t="s">
        <v>196</v>
      </c>
      <c r="G128" s="192" t="s">
        <v>160</v>
      </c>
      <c r="H128" s="193">
        <v>15.4</v>
      </c>
      <c r="I128" s="194"/>
      <c r="J128" s="195">
        <f>ROUND(I128*H128,2)</f>
        <v>0</v>
      </c>
      <c r="K128" s="191" t="s">
        <v>132</v>
      </c>
      <c r="L128" s="61"/>
      <c r="M128" s="196" t="s">
        <v>21</v>
      </c>
      <c r="N128" s="197" t="s">
        <v>42</v>
      </c>
      <c r="O128" s="4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4" t="s">
        <v>133</v>
      </c>
      <c r="AT128" s="24" t="s">
        <v>128</v>
      </c>
      <c r="AU128" s="24" t="s">
        <v>81</v>
      </c>
      <c r="AY128" s="24" t="s">
        <v>126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4" t="s">
        <v>79</v>
      </c>
      <c r="BK128" s="200">
        <f>ROUND(I128*H128,2)</f>
        <v>0</v>
      </c>
      <c r="BL128" s="24" t="s">
        <v>133</v>
      </c>
      <c r="BM128" s="24" t="s">
        <v>197</v>
      </c>
    </row>
    <row r="129" spans="2:65" s="12" customFormat="1" ht="13.5">
      <c r="B129" s="213"/>
      <c r="C129" s="214"/>
      <c r="D129" s="235" t="s">
        <v>135</v>
      </c>
      <c r="E129" s="236" t="s">
        <v>21</v>
      </c>
      <c r="F129" s="237" t="s">
        <v>198</v>
      </c>
      <c r="G129" s="214"/>
      <c r="H129" s="238">
        <v>15.4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135</v>
      </c>
      <c r="AU129" s="223" t="s">
        <v>81</v>
      </c>
      <c r="AV129" s="12" t="s">
        <v>81</v>
      </c>
      <c r="AW129" s="12" t="s">
        <v>35</v>
      </c>
      <c r="AX129" s="12" t="s">
        <v>79</v>
      </c>
      <c r="AY129" s="223" t="s">
        <v>126</v>
      </c>
    </row>
    <row r="130" spans="2:65" s="1" customFormat="1" ht="31.5" customHeight="1">
      <c r="B130" s="41"/>
      <c r="C130" s="189" t="s">
        <v>199</v>
      </c>
      <c r="D130" s="189" t="s">
        <v>128</v>
      </c>
      <c r="E130" s="190" t="s">
        <v>200</v>
      </c>
      <c r="F130" s="191" t="s">
        <v>201</v>
      </c>
      <c r="G130" s="192" t="s">
        <v>160</v>
      </c>
      <c r="H130" s="193">
        <v>3.08</v>
      </c>
      <c r="I130" s="194"/>
      <c r="J130" s="195">
        <f>ROUND(I130*H130,2)</f>
        <v>0</v>
      </c>
      <c r="K130" s="191" t="s">
        <v>132</v>
      </c>
      <c r="L130" s="61"/>
      <c r="M130" s="196" t="s">
        <v>21</v>
      </c>
      <c r="N130" s="197" t="s">
        <v>42</v>
      </c>
      <c r="O130" s="4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AR130" s="24" t="s">
        <v>133</v>
      </c>
      <c r="AT130" s="24" t="s">
        <v>128</v>
      </c>
      <c r="AU130" s="24" t="s">
        <v>81</v>
      </c>
      <c r="AY130" s="24" t="s">
        <v>126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24" t="s">
        <v>79</v>
      </c>
      <c r="BK130" s="200">
        <f>ROUND(I130*H130,2)</f>
        <v>0</v>
      </c>
      <c r="BL130" s="24" t="s">
        <v>133</v>
      </c>
      <c r="BM130" s="24" t="s">
        <v>202</v>
      </c>
    </row>
    <row r="131" spans="2:65" s="11" customFormat="1" ht="13.5">
      <c r="B131" s="201"/>
      <c r="C131" s="202"/>
      <c r="D131" s="203" t="s">
        <v>135</v>
      </c>
      <c r="E131" s="204" t="s">
        <v>21</v>
      </c>
      <c r="F131" s="205" t="s">
        <v>192</v>
      </c>
      <c r="G131" s="202"/>
      <c r="H131" s="206" t="s">
        <v>21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135</v>
      </c>
      <c r="AU131" s="212" t="s">
        <v>81</v>
      </c>
      <c r="AV131" s="11" t="s">
        <v>79</v>
      </c>
      <c r="AW131" s="11" t="s">
        <v>35</v>
      </c>
      <c r="AX131" s="11" t="s">
        <v>71</v>
      </c>
      <c r="AY131" s="212" t="s">
        <v>126</v>
      </c>
    </row>
    <row r="132" spans="2:65" s="12" customFormat="1" ht="13.5">
      <c r="B132" s="213"/>
      <c r="C132" s="214"/>
      <c r="D132" s="235" t="s">
        <v>135</v>
      </c>
      <c r="E132" s="236" t="s">
        <v>21</v>
      </c>
      <c r="F132" s="237" t="s">
        <v>193</v>
      </c>
      <c r="G132" s="214"/>
      <c r="H132" s="238">
        <v>3.08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135</v>
      </c>
      <c r="AU132" s="223" t="s">
        <v>81</v>
      </c>
      <c r="AV132" s="12" t="s">
        <v>81</v>
      </c>
      <c r="AW132" s="12" t="s">
        <v>35</v>
      </c>
      <c r="AX132" s="12" t="s">
        <v>79</v>
      </c>
      <c r="AY132" s="223" t="s">
        <v>126</v>
      </c>
    </row>
    <row r="133" spans="2:65" s="1" customFormat="1" ht="22.5" customHeight="1">
      <c r="B133" s="41"/>
      <c r="C133" s="189" t="s">
        <v>203</v>
      </c>
      <c r="D133" s="189" t="s">
        <v>128</v>
      </c>
      <c r="E133" s="190" t="s">
        <v>204</v>
      </c>
      <c r="F133" s="191" t="s">
        <v>205</v>
      </c>
      <c r="G133" s="192" t="s">
        <v>160</v>
      </c>
      <c r="H133" s="193">
        <v>3.08</v>
      </c>
      <c r="I133" s="194"/>
      <c r="J133" s="195">
        <f>ROUND(I133*H133,2)</f>
        <v>0</v>
      </c>
      <c r="K133" s="191" t="s">
        <v>132</v>
      </c>
      <c r="L133" s="61"/>
      <c r="M133" s="196" t="s">
        <v>21</v>
      </c>
      <c r="N133" s="197" t="s">
        <v>42</v>
      </c>
      <c r="O133" s="4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AR133" s="24" t="s">
        <v>133</v>
      </c>
      <c r="AT133" s="24" t="s">
        <v>128</v>
      </c>
      <c r="AU133" s="24" t="s">
        <v>81</v>
      </c>
      <c r="AY133" s="24" t="s">
        <v>126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24" t="s">
        <v>79</v>
      </c>
      <c r="BK133" s="200">
        <f>ROUND(I133*H133,2)</f>
        <v>0</v>
      </c>
      <c r="BL133" s="24" t="s">
        <v>133</v>
      </c>
      <c r="BM133" s="24" t="s">
        <v>206</v>
      </c>
    </row>
    <row r="134" spans="2:65" s="1" customFormat="1" ht="22.5" customHeight="1">
      <c r="B134" s="41"/>
      <c r="C134" s="189" t="s">
        <v>10</v>
      </c>
      <c r="D134" s="189" t="s">
        <v>128</v>
      </c>
      <c r="E134" s="190" t="s">
        <v>207</v>
      </c>
      <c r="F134" s="191" t="s">
        <v>208</v>
      </c>
      <c r="G134" s="192" t="s">
        <v>209</v>
      </c>
      <c r="H134" s="193">
        <v>5.6980000000000004</v>
      </c>
      <c r="I134" s="194"/>
      <c r="J134" s="195">
        <f>ROUND(I134*H134,2)</f>
        <v>0</v>
      </c>
      <c r="K134" s="191" t="s">
        <v>132</v>
      </c>
      <c r="L134" s="61"/>
      <c r="M134" s="196" t="s">
        <v>21</v>
      </c>
      <c r="N134" s="197" t="s">
        <v>42</v>
      </c>
      <c r="O134" s="4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AR134" s="24" t="s">
        <v>133</v>
      </c>
      <c r="AT134" s="24" t="s">
        <v>128</v>
      </c>
      <c r="AU134" s="24" t="s">
        <v>81</v>
      </c>
      <c r="AY134" s="24" t="s">
        <v>126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24" t="s">
        <v>79</v>
      </c>
      <c r="BK134" s="200">
        <f>ROUND(I134*H134,2)</f>
        <v>0</v>
      </c>
      <c r="BL134" s="24" t="s">
        <v>133</v>
      </c>
      <c r="BM134" s="24" t="s">
        <v>210</v>
      </c>
    </row>
    <row r="135" spans="2:65" s="12" customFormat="1" ht="13.5">
      <c r="B135" s="213"/>
      <c r="C135" s="214"/>
      <c r="D135" s="235" t="s">
        <v>135</v>
      </c>
      <c r="E135" s="236" t="s">
        <v>21</v>
      </c>
      <c r="F135" s="237" t="s">
        <v>211</v>
      </c>
      <c r="G135" s="214"/>
      <c r="H135" s="238">
        <v>5.6980000000000004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135</v>
      </c>
      <c r="AU135" s="223" t="s">
        <v>81</v>
      </c>
      <c r="AV135" s="12" t="s">
        <v>81</v>
      </c>
      <c r="AW135" s="12" t="s">
        <v>35</v>
      </c>
      <c r="AX135" s="12" t="s">
        <v>79</v>
      </c>
      <c r="AY135" s="223" t="s">
        <v>126</v>
      </c>
    </row>
    <row r="136" spans="2:65" s="1" customFormat="1" ht="31.5" customHeight="1">
      <c r="B136" s="41"/>
      <c r="C136" s="189" t="s">
        <v>212</v>
      </c>
      <c r="D136" s="189" t="s">
        <v>128</v>
      </c>
      <c r="E136" s="190" t="s">
        <v>213</v>
      </c>
      <c r="F136" s="191" t="s">
        <v>214</v>
      </c>
      <c r="G136" s="192" t="s">
        <v>160</v>
      </c>
      <c r="H136" s="193">
        <v>2.16</v>
      </c>
      <c r="I136" s="194"/>
      <c r="J136" s="195">
        <f>ROUND(I136*H136,2)</f>
        <v>0</v>
      </c>
      <c r="K136" s="191" t="s">
        <v>132</v>
      </c>
      <c r="L136" s="61"/>
      <c r="M136" s="196" t="s">
        <v>21</v>
      </c>
      <c r="N136" s="197" t="s">
        <v>42</v>
      </c>
      <c r="O136" s="4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AR136" s="24" t="s">
        <v>133</v>
      </c>
      <c r="AT136" s="24" t="s">
        <v>128</v>
      </c>
      <c r="AU136" s="24" t="s">
        <v>81</v>
      </c>
      <c r="AY136" s="24" t="s">
        <v>126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24" t="s">
        <v>79</v>
      </c>
      <c r="BK136" s="200">
        <f>ROUND(I136*H136,2)</f>
        <v>0</v>
      </c>
      <c r="BL136" s="24" t="s">
        <v>133</v>
      </c>
      <c r="BM136" s="24" t="s">
        <v>215</v>
      </c>
    </row>
    <row r="137" spans="2:65" s="11" customFormat="1" ht="13.5">
      <c r="B137" s="201"/>
      <c r="C137" s="202"/>
      <c r="D137" s="203" t="s">
        <v>135</v>
      </c>
      <c r="E137" s="204" t="s">
        <v>21</v>
      </c>
      <c r="F137" s="205" t="s">
        <v>178</v>
      </c>
      <c r="G137" s="202"/>
      <c r="H137" s="206" t="s">
        <v>21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135</v>
      </c>
      <c r="AU137" s="212" t="s">
        <v>81</v>
      </c>
      <c r="AV137" s="11" t="s">
        <v>79</v>
      </c>
      <c r="AW137" s="11" t="s">
        <v>35</v>
      </c>
      <c r="AX137" s="11" t="s">
        <v>71</v>
      </c>
      <c r="AY137" s="212" t="s">
        <v>126</v>
      </c>
    </row>
    <row r="138" spans="2:65" s="11" customFormat="1" ht="13.5">
      <c r="B138" s="201"/>
      <c r="C138" s="202"/>
      <c r="D138" s="203" t="s">
        <v>135</v>
      </c>
      <c r="E138" s="204" t="s">
        <v>21</v>
      </c>
      <c r="F138" s="205" t="s">
        <v>216</v>
      </c>
      <c r="G138" s="202"/>
      <c r="H138" s="206" t="s">
        <v>21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135</v>
      </c>
      <c r="AU138" s="212" t="s">
        <v>81</v>
      </c>
      <c r="AV138" s="11" t="s">
        <v>79</v>
      </c>
      <c r="AW138" s="11" t="s">
        <v>35</v>
      </c>
      <c r="AX138" s="11" t="s">
        <v>71</v>
      </c>
      <c r="AY138" s="212" t="s">
        <v>126</v>
      </c>
    </row>
    <row r="139" spans="2:65" s="12" customFormat="1" ht="13.5">
      <c r="B139" s="213"/>
      <c r="C139" s="214"/>
      <c r="D139" s="235" t="s">
        <v>135</v>
      </c>
      <c r="E139" s="236" t="s">
        <v>21</v>
      </c>
      <c r="F139" s="237" t="s">
        <v>217</v>
      </c>
      <c r="G139" s="214"/>
      <c r="H139" s="238">
        <v>2.16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135</v>
      </c>
      <c r="AU139" s="223" t="s">
        <v>81</v>
      </c>
      <c r="AV139" s="12" t="s">
        <v>81</v>
      </c>
      <c r="AW139" s="12" t="s">
        <v>35</v>
      </c>
      <c r="AX139" s="12" t="s">
        <v>79</v>
      </c>
      <c r="AY139" s="223" t="s">
        <v>126</v>
      </c>
    </row>
    <row r="140" spans="2:65" s="1" customFormat="1" ht="44.25" customHeight="1">
      <c r="B140" s="41"/>
      <c r="C140" s="189" t="s">
        <v>218</v>
      </c>
      <c r="D140" s="189" t="s">
        <v>128</v>
      </c>
      <c r="E140" s="190" t="s">
        <v>219</v>
      </c>
      <c r="F140" s="191" t="s">
        <v>220</v>
      </c>
      <c r="G140" s="192" t="s">
        <v>160</v>
      </c>
      <c r="H140" s="193">
        <v>0.67500000000000004</v>
      </c>
      <c r="I140" s="194"/>
      <c r="J140" s="195">
        <f>ROUND(I140*H140,2)</f>
        <v>0</v>
      </c>
      <c r="K140" s="191" t="s">
        <v>132</v>
      </c>
      <c r="L140" s="61"/>
      <c r="M140" s="196" t="s">
        <v>21</v>
      </c>
      <c r="N140" s="197" t="s">
        <v>42</v>
      </c>
      <c r="O140" s="4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AR140" s="24" t="s">
        <v>133</v>
      </c>
      <c r="AT140" s="24" t="s">
        <v>128</v>
      </c>
      <c r="AU140" s="24" t="s">
        <v>81</v>
      </c>
      <c r="AY140" s="24" t="s">
        <v>126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4" t="s">
        <v>79</v>
      </c>
      <c r="BK140" s="200">
        <f>ROUND(I140*H140,2)</f>
        <v>0</v>
      </c>
      <c r="BL140" s="24" t="s">
        <v>133</v>
      </c>
      <c r="BM140" s="24" t="s">
        <v>221</v>
      </c>
    </row>
    <row r="141" spans="2:65" s="12" customFormat="1" ht="13.5">
      <c r="B141" s="213"/>
      <c r="C141" s="214"/>
      <c r="D141" s="235" t="s">
        <v>135</v>
      </c>
      <c r="E141" s="236" t="s">
        <v>21</v>
      </c>
      <c r="F141" s="237" t="s">
        <v>222</v>
      </c>
      <c r="G141" s="214"/>
      <c r="H141" s="238">
        <v>0.67500000000000004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135</v>
      </c>
      <c r="AU141" s="223" t="s">
        <v>81</v>
      </c>
      <c r="AV141" s="12" t="s">
        <v>81</v>
      </c>
      <c r="AW141" s="12" t="s">
        <v>35</v>
      </c>
      <c r="AX141" s="12" t="s">
        <v>79</v>
      </c>
      <c r="AY141" s="223" t="s">
        <v>126</v>
      </c>
    </row>
    <row r="142" spans="2:65" s="1" customFormat="1" ht="22.5" customHeight="1">
      <c r="B142" s="41"/>
      <c r="C142" s="239" t="s">
        <v>223</v>
      </c>
      <c r="D142" s="239" t="s">
        <v>224</v>
      </c>
      <c r="E142" s="240" t="s">
        <v>225</v>
      </c>
      <c r="F142" s="241" t="s">
        <v>226</v>
      </c>
      <c r="G142" s="242" t="s">
        <v>209</v>
      </c>
      <c r="H142" s="243">
        <v>1.35</v>
      </c>
      <c r="I142" s="244"/>
      <c r="J142" s="245">
        <f>ROUND(I142*H142,2)</f>
        <v>0</v>
      </c>
      <c r="K142" s="241" t="s">
        <v>132</v>
      </c>
      <c r="L142" s="246"/>
      <c r="M142" s="247" t="s">
        <v>21</v>
      </c>
      <c r="N142" s="248" t="s">
        <v>42</v>
      </c>
      <c r="O142" s="42"/>
      <c r="P142" s="198">
        <f>O142*H142</f>
        <v>0</v>
      </c>
      <c r="Q142" s="198">
        <v>1</v>
      </c>
      <c r="R142" s="198">
        <f>Q142*H142</f>
        <v>1.35</v>
      </c>
      <c r="S142" s="198">
        <v>0</v>
      </c>
      <c r="T142" s="199">
        <f>S142*H142</f>
        <v>0</v>
      </c>
      <c r="AR142" s="24" t="s">
        <v>174</v>
      </c>
      <c r="AT142" s="24" t="s">
        <v>224</v>
      </c>
      <c r="AU142" s="24" t="s">
        <v>81</v>
      </c>
      <c r="AY142" s="24" t="s">
        <v>126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24" t="s">
        <v>79</v>
      </c>
      <c r="BK142" s="200">
        <f>ROUND(I142*H142,2)</f>
        <v>0</v>
      </c>
      <c r="BL142" s="24" t="s">
        <v>133</v>
      </c>
      <c r="BM142" s="24" t="s">
        <v>227</v>
      </c>
    </row>
    <row r="143" spans="2:65" s="12" customFormat="1" ht="13.5">
      <c r="B143" s="213"/>
      <c r="C143" s="214"/>
      <c r="D143" s="235" t="s">
        <v>135</v>
      </c>
      <c r="E143" s="214"/>
      <c r="F143" s="237" t="s">
        <v>228</v>
      </c>
      <c r="G143" s="214"/>
      <c r="H143" s="238">
        <v>1.35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135</v>
      </c>
      <c r="AU143" s="223" t="s">
        <v>81</v>
      </c>
      <c r="AV143" s="12" t="s">
        <v>81</v>
      </c>
      <c r="AW143" s="12" t="s">
        <v>6</v>
      </c>
      <c r="AX143" s="12" t="s">
        <v>79</v>
      </c>
      <c r="AY143" s="223" t="s">
        <v>126</v>
      </c>
    </row>
    <row r="144" spans="2:65" s="1" customFormat="1" ht="44.25" customHeight="1">
      <c r="B144" s="41"/>
      <c r="C144" s="189" t="s">
        <v>229</v>
      </c>
      <c r="D144" s="189" t="s">
        <v>128</v>
      </c>
      <c r="E144" s="190" t="s">
        <v>230</v>
      </c>
      <c r="F144" s="191" t="s">
        <v>231</v>
      </c>
      <c r="G144" s="192" t="s">
        <v>131</v>
      </c>
      <c r="H144" s="193">
        <v>5</v>
      </c>
      <c r="I144" s="194"/>
      <c r="J144" s="195">
        <f>ROUND(I144*H144,2)</f>
        <v>0</v>
      </c>
      <c r="K144" s="191" t="s">
        <v>132</v>
      </c>
      <c r="L144" s="61"/>
      <c r="M144" s="196" t="s">
        <v>21</v>
      </c>
      <c r="N144" s="197" t="s">
        <v>42</v>
      </c>
      <c r="O144" s="4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AR144" s="24" t="s">
        <v>133</v>
      </c>
      <c r="AT144" s="24" t="s">
        <v>128</v>
      </c>
      <c r="AU144" s="24" t="s">
        <v>81</v>
      </c>
      <c r="AY144" s="24" t="s">
        <v>126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24" t="s">
        <v>79</v>
      </c>
      <c r="BK144" s="200">
        <f>ROUND(I144*H144,2)</f>
        <v>0</v>
      </c>
      <c r="BL144" s="24" t="s">
        <v>133</v>
      </c>
      <c r="BM144" s="24" t="s">
        <v>232</v>
      </c>
    </row>
    <row r="145" spans="2:65" s="12" customFormat="1" ht="13.5">
      <c r="B145" s="213"/>
      <c r="C145" s="214"/>
      <c r="D145" s="235" t="s">
        <v>135</v>
      </c>
      <c r="E145" s="236" t="s">
        <v>21</v>
      </c>
      <c r="F145" s="237" t="s">
        <v>233</v>
      </c>
      <c r="G145" s="214"/>
      <c r="H145" s="238">
        <v>5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135</v>
      </c>
      <c r="AU145" s="223" t="s">
        <v>81</v>
      </c>
      <c r="AV145" s="12" t="s">
        <v>81</v>
      </c>
      <c r="AW145" s="12" t="s">
        <v>35</v>
      </c>
      <c r="AX145" s="12" t="s">
        <v>79</v>
      </c>
      <c r="AY145" s="223" t="s">
        <v>126</v>
      </c>
    </row>
    <row r="146" spans="2:65" s="1" customFormat="1" ht="31.5" customHeight="1">
      <c r="B146" s="41"/>
      <c r="C146" s="189" t="s">
        <v>234</v>
      </c>
      <c r="D146" s="189" t="s">
        <v>128</v>
      </c>
      <c r="E146" s="190" t="s">
        <v>235</v>
      </c>
      <c r="F146" s="191" t="s">
        <v>236</v>
      </c>
      <c r="G146" s="192" t="s">
        <v>131</v>
      </c>
      <c r="H146" s="193">
        <v>5</v>
      </c>
      <c r="I146" s="194"/>
      <c r="J146" s="195">
        <f>ROUND(I146*H146,2)</f>
        <v>0</v>
      </c>
      <c r="K146" s="191" t="s">
        <v>132</v>
      </c>
      <c r="L146" s="61"/>
      <c r="M146" s="196" t="s">
        <v>21</v>
      </c>
      <c r="N146" s="197" t="s">
        <v>42</v>
      </c>
      <c r="O146" s="4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AR146" s="24" t="s">
        <v>133</v>
      </c>
      <c r="AT146" s="24" t="s">
        <v>128</v>
      </c>
      <c r="AU146" s="24" t="s">
        <v>81</v>
      </c>
      <c r="AY146" s="24" t="s">
        <v>126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24" t="s">
        <v>79</v>
      </c>
      <c r="BK146" s="200">
        <f>ROUND(I146*H146,2)</f>
        <v>0</v>
      </c>
      <c r="BL146" s="24" t="s">
        <v>133</v>
      </c>
      <c r="BM146" s="24" t="s">
        <v>237</v>
      </c>
    </row>
    <row r="147" spans="2:65" s="12" customFormat="1" ht="13.5">
      <c r="B147" s="213"/>
      <c r="C147" s="214"/>
      <c r="D147" s="235" t="s">
        <v>135</v>
      </c>
      <c r="E147" s="236" t="s">
        <v>21</v>
      </c>
      <c r="F147" s="237" t="s">
        <v>233</v>
      </c>
      <c r="G147" s="214"/>
      <c r="H147" s="238">
        <v>5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135</v>
      </c>
      <c r="AU147" s="223" t="s">
        <v>81</v>
      </c>
      <c r="AV147" s="12" t="s">
        <v>81</v>
      </c>
      <c r="AW147" s="12" t="s">
        <v>35</v>
      </c>
      <c r="AX147" s="12" t="s">
        <v>79</v>
      </c>
      <c r="AY147" s="223" t="s">
        <v>126</v>
      </c>
    </row>
    <row r="148" spans="2:65" s="1" customFormat="1" ht="22.5" customHeight="1">
      <c r="B148" s="41"/>
      <c r="C148" s="239" t="s">
        <v>9</v>
      </c>
      <c r="D148" s="239" t="s">
        <v>224</v>
      </c>
      <c r="E148" s="240" t="s">
        <v>238</v>
      </c>
      <c r="F148" s="241" t="s">
        <v>239</v>
      </c>
      <c r="G148" s="242" t="s">
        <v>240</v>
      </c>
      <c r="H148" s="243">
        <v>0.125</v>
      </c>
      <c r="I148" s="244"/>
      <c r="J148" s="245">
        <f>ROUND(I148*H148,2)</f>
        <v>0</v>
      </c>
      <c r="K148" s="241" t="s">
        <v>132</v>
      </c>
      <c r="L148" s="246"/>
      <c r="M148" s="247" t="s">
        <v>21</v>
      </c>
      <c r="N148" s="248" t="s">
        <v>42</v>
      </c>
      <c r="O148" s="42"/>
      <c r="P148" s="198">
        <f>O148*H148</f>
        <v>0</v>
      </c>
      <c r="Q148" s="198">
        <v>1E-3</v>
      </c>
      <c r="R148" s="198">
        <f>Q148*H148</f>
        <v>1.25E-4</v>
      </c>
      <c r="S148" s="198">
        <v>0</v>
      </c>
      <c r="T148" s="199">
        <f>S148*H148</f>
        <v>0</v>
      </c>
      <c r="AR148" s="24" t="s">
        <v>174</v>
      </c>
      <c r="AT148" s="24" t="s">
        <v>224</v>
      </c>
      <c r="AU148" s="24" t="s">
        <v>81</v>
      </c>
      <c r="AY148" s="24" t="s">
        <v>126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24" t="s">
        <v>79</v>
      </c>
      <c r="BK148" s="200">
        <f>ROUND(I148*H148,2)</f>
        <v>0</v>
      </c>
      <c r="BL148" s="24" t="s">
        <v>133</v>
      </c>
      <c r="BM148" s="24" t="s">
        <v>241</v>
      </c>
    </row>
    <row r="149" spans="2:65" s="12" customFormat="1" ht="13.5">
      <c r="B149" s="213"/>
      <c r="C149" s="214"/>
      <c r="D149" s="235" t="s">
        <v>135</v>
      </c>
      <c r="E149" s="214"/>
      <c r="F149" s="237" t="s">
        <v>242</v>
      </c>
      <c r="G149" s="214"/>
      <c r="H149" s="238">
        <v>0.125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135</v>
      </c>
      <c r="AU149" s="223" t="s">
        <v>81</v>
      </c>
      <c r="AV149" s="12" t="s">
        <v>81</v>
      </c>
      <c r="AW149" s="12" t="s">
        <v>6</v>
      </c>
      <c r="AX149" s="12" t="s">
        <v>79</v>
      </c>
      <c r="AY149" s="223" t="s">
        <v>126</v>
      </c>
    </row>
    <row r="150" spans="2:65" s="1" customFormat="1" ht="22.5" customHeight="1">
      <c r="B150" s="41"/>
      <c r="C150" s="189" t="s">
        <v>243</v>
      </c>
      <c r="D150" s="189" t="s">
        <v>128</v>
      </c>
      <c r="E150" s="190" t="s">
        <v>244</v>
      </c>
      <c r="F150" s="191" t="s">
        <v>245</v>
      </c>
      <c r="G150" s="192" t="s">
        <v>131</v>
      </c>
      <c r="H150" s="193">
        <v>126</v>
      </c>
      <c r="I150" s="194"/>
      <c r="J150" s="195">
        <f>ROUND(I150*H150,2)</f>
        <v>0</v>
      </c>
      <c r="K150" s="191" t="s">
        <v>132</v>
      </c>
      <c r="L150" s="61"/>
      <c r="M150" s="196" t="s">
        <v>21</v>
      </c>
      <c r="N150" s="197" t="s">
        <v>42</v>
      </c>
      <c r="O150" s="4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AR150" s="24" t="s">
        <v>133</v>
      </c>
      <c r="AT150" s="24" t="s">
        <v>128</v>
      </c>
      <c r="AU150" s="24" t="s">
        <v>81</v>
      </c>
      <c r="AY150" s="24" t="s">
        <v>126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24" t="s">
        <v>79</v>
      </c>
      <c r="BK150" s="200">
        <f>ROUND(I150*H150,2)</f>
        <v>0</v>
      </c>
      <c r="BL150" s="24" t="s">
        <v>133</v>
      </c>
      <c r="BM150" s="24" t="s">
        <v>246</v>
      </c>
    </row>
    <row r="151" spans="2:65" s="12" customFormat="1" ht="13.5">
      <c r="B151" s="213"/>
      <c r="C151" s="214"/>
      <c r="D151" s="203" t="s">
        <v>135</v>
      </c>
      <c r="E151" s="215" t="s">
        <v>21</v>
      </c>
      <c r="F151" s="216" t="s">
        <v>137</v>
      </c>
      <c r="G151" s="214"/>
      <c r="H151" s="217">
        <v>126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135</v>
      </c>
      <c r="AU151" s="223" t="s">
        <v>81</v>
      </c>
      <c r="AV151" s="12" t="s">
        <v>81</v>
      </c>
      <c r="AW151" s="12" t="s">
        <v>35</v>
      </c>
      <c r="AX151" s="12" t="s">
        <v>79</v>
      </c>
      <c r="AY151" s="223" t="s">
        <v>126</v>
      </c>
    </row>
    <row r="152" spans="2:65" s="10" customFormat="1" ht="29.85" customHeight="1">
      <c r="B152" s="172"/>
      <c r="C152" s="173"/>
      <c r="D152" s="186" t="s">
        <v>70</v>
      </c>
      <c r="E152" s="187" t="s">
        <v>133</v>
      </c>
      <c r="F152" s="187" t="s">
        <v>247</v>
      </c>
      <c r="G152" s="173"/>
      <c r="H152" s="173"/>
      <c r="I152" s="176"/>
      <c r="J152" s="188">
        <f>BK152</f>
        <v>0</v>
      </c>
      <c r="K152" s="173"/>
      <c r="L152" s="178"/>
      <c r="M152" s="179"/>
      <c r="N152" s="180"/>
      <c r="O152" s="180"/>
      <c r="P152" s="181">
        <f>SUM(P153:P154)</f>
        <v>0</v>
      </c>
      <c r="Q152" s="180"/>
      <c r="R152" s="181">
        <f>SUM(R153:R154)</f>
        <v>0.76576185000000008</v>
      </c>
      <c r="S152" s="180"/>
      <c r="T152" s="182">
        <f>SUM(T153:T154)</f>
        <v>0</v>
      </c>
      <c r="AR152" s="183" t="s">
        <v>79</v>
      </c>
      <c r="AT152" s="184" t="s">
        <v>70</v>
      </c>
      <c r="AU152" s="184" t="s">
        <v>79</v>
      </c>
      <c r="AY152" s="183" t="s">
        <v>126</v>
      </c>
      <c r="BK152" s="185">
        <f>SUM(BK153:BK154)</f>
        <v>0</v>
      </c>
    </row>
    <row r="153" spans="2:65" s="1" customFormat="1" ht="31.5" customHeight="1">
      <c r="B153" s="41"/>
      <c r="C153" s="189" t="s">
        <v>248</v>
      </c>
      <c r="D153" s="189" t="s">
        <v>128</v>
      </c>
      <c r="E153" s="190" t="s">
        <v>249</v>
      </c>
      <c r="F153" s="191" t="s">
        <v>250</v>
      </c>
      <c r="G153" s="192" t="s">
        <v>160</v>
      </c>
      <c r="H153" s="193">
        <v>0.40500000000000003</v>
      </c>
      <c r="I153" s="194"/>
      <c r="J153" s="195">
        <f>ROUND(I153*H153,2)</f>
        <v>0</v>
      </c>
      <c r="K153" s="191" t="s">
        <v>132</v>
      </c>
      <c r="L153" s="61"/>
      <c r="M153" s="196" t="s">
        <v>21</v>
      </c>
      <c r="N153" s="197" t="s">
        <v>42</v>
      </c>
      <c r="O153" s="42"/>
      <c r="P153" s="198">
        <f>O153*H153</f>
        <v>0</v>
      </c>
      <c r="Q153" s="198">
        <v>1.8907700000000001</v>
      </c>
      <c r="R153" s="198">
        <f>Q153*H153</f>
        <v>0.76576185000000008</v>
      </c>
      <c r="S153" s="198">
        <v>0</v>
      </c>
      <c r="T153" s="199">
        <f>S153*H153</f>
        <v>0</v>
      </c>
      <c r="AR153" s="24" t="s">
        <v>133</v>
      </c>
      <c r="AT153" s="24" t="s">
        <v>128</v>
      </c>
      <c r="AU153" s="24" t="s">
        <v>81</v>
      </c>
      <c r="AY153" s="24" t="s">
        <v>126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24" t="s">
        <v>79</v>
      </c>
      <c r="BK153" s="200">
        <f>ROUND(I153*H153,2)</f>
        <v>0</v>
      </c>
      <c r="BL153" s="24" t="s">
        <v>133</v>
      </c>
      <c r="BM153" s="24" t="s">
        <v>251</v>
      </c>
    </row>
    <row r="154" spans="2:65" s="12" customFormat="1" ht="13.5">
      <c r="B154" s="213"/>
      <c r="C154" s="214"/>
      <c r="D154" s="203" t="s">
        <v>135</v>
      </c>
      <c r="E154" s="215" t="s">
        <v>21</v>
      </c>
      <c r="F154" s="216" t="s">
        <v>252</v>
      </c>
      <c r="G154" s="214"/>
      <c r="H154" s="217">
        <v>0.40500000000000003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135</v>
      </c>
      <c r="AU154" s="223" t="s">
        <v>81</v>
      </c>
      <c r="AV154" s="12" t="s">
        <v>81</v>
      </c>
      <c r="AW154" s="12" t="s">
        <v>35</v>
      </c>
      <c r="AX154" s="12" t="s">
        <v>79</v>
      </c>
      <c r="AY154" s="223" t="s">
        <v>126</v>
      </c>
    </row>
    <row r="155" spans="2:65" s="10" customFormat="1" ht="29.85" customHeight="1">
      <c r="B155" s="172"/>
      <c r="C155" s="173"/>
      <c r="D155" s="186" t="s">
        <v>70</v>
      </c>
      <c r="E155" s="187" t="s">
        <v>157</v>
      </c>
      <c r="F155" s="187" t="s">
        <v>253</v>
      </c>
      <c r="G155" s="173"/>
      <c r="H155" s="173"/>
      <c r="I155" s="176"/>
      <c r="J155" s="188">
        <f>BK155</f>
        <v>0</v>
      </c>
      <c r="K155" s="173"/>
      <c r="L155" s="178"/>
      <c r="M155" s="179"/>
      <c r="N155" s="180"/>
      <c r="O155" s="180"/>
      <c r="P155" s="181">
        <f>SUM(P156:P169)</f>
        <v>0</v>
      </c>
      <c r="Q155" s="180"/>
      <c r="R155" s="181">
        <f>SUM(R156:R169)</f>
        <v>85.260589999999993</v>
      </c>
      <c r="S155" s="180"/>
      <c r="T155" s="182">
        <f>SUM(T156:T169)</f>
        <v>0</v>
      </c>
      <c r="AR155" s="183" t="s">
        <v>79</v>
      </c>
      <c r="AT155" s="184" t="s">
        <v>70</v>
      </c>
      <c r="AU155" s="184" t="s">
        <v>79</v>
      </c>
      <c r="AY155" s="183" t="s">
        <v>126</v>
      </c>
      <c r="BK155" s="185">
        <f>SUM(BK156:BK169)</f>
        <v>0</v>
      </c>
    </row>
    <row r="156" spans="2:65" s="1" customFormat="1" ht="22.5" customHeight="1">
      <c r="B156" s="41"/>
      <c r="C156" s="189" t="s">
        <v>254</v>
      </c>
      <c r="D156" s="189" t="s">
        <v>128</v>
      </c>
      <c r="E156" s="190" t="s">
        <v>255</v>
      </c>
      <c r="F156" s="191" t="s">
        <v>256</v>
      </c>
      <c r="G156" s="192" t="s">
        <v>131</v>
      </c>
      <c r="H156" s="193">
        <v>126</v>
      </c>
      <c r="I156" s="194"/>
      <c r="J156" s="195">
        <f>ROUND(I156*H156,2)</f>
        <v>0</v>
      </c>
      <c r="K156" s="191" t="s">
        <v>132</v>
      </c>
      <c r="L156" s="61"/>
      <c r="M156" s="196" t="s">
        <v>21</v>
      </c>
      <c r="N156" s="197" t="s">
        <v>42</v>
      </c>
      <c r="O156" s="42"/>
      <c r="P156" s="198">
        <f>O156*H156</f>
        <v>0</v>
      </c>
      <c r="Q156" s="198">
        <v>0.27994000000000002</v>
      </c>
      <c r="R156" s="198">
        <f>Q156*H156</f>
        <v>35.272440000000003</v>
      </c>
      <c r="S156" s="198">
        <v>0</v>
      </c>
      <c r="T156" s="199">
        <f>S156*H156</f>
        <v>0</v>
      </c>
      <c r="AR156" s="24" t="s">
        <v>133</v>
      </c>
      <c r="AT156" s="24" t="s">
        <v>128</v>
      </c>
      <c r="AU156" s="24" t="s">
        <v>81</v>
      </c>
      <c r="AY156" s="24" t="s">
        <v>126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24" t="s">
        <v>79</v>
      </c>
      <c r="BK156" s="200">
        <f>ROUND(I156*H156,2)</f>
        <v>0</v>
      </c>
      <c r="BL156" s="24" t="s">
        <v>133</v>
      </c>
      <c r="BM156" s="24" t="s">
        <v>257</v>
      </c>
    </row>
    <row r="157" spans="2:65" s="11" customFormat="1" ht="13.5">
      <c r="B157" s="201"/>
      <c r="C157" s="202"/>
      <c r="D157" s="203" t="s">
        <v>135</v>
      </c>
      <c r="E157" s="204" t="s">
        <v>21</v>
      </c>
      <c r="F157" s="205" t="s">
        <v>258</v>
      </c>
      <c r="G157" s="202"/>
      <c r="H157" s="206" t="s">
        <v>21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135</v>
      </c>
      <c r="AU157" s="212" t="s">
        <v>81</v>
      </c>
      <c r="AV157" s="11" t="s">
        <v>79</v>
      </c>
      <c r="AW157" s="11" t="s">
        <v>35</v>
      </c>
      <c r="AX157" s="11" t="s">
        <v>71</v>
      </c>
      <c r="AY157" s="212" t="s">
        <v>126</v>
      </c>
    </row>
    <row r="158" spans="2:65" s="12" customFormat="1" ht="13.5">
      <c r="B158" s="213"/>
      <c r="C158" s="214"/>
      <c r="D158" s="235" t="s">
        <v>135</v>
      </c>
      <c r="E158" s="236" t="s">
        <v>21</v>
      </c>
      <c r="F158" s="237" t="s">
        <v>137</v>
      </c>
      <c r="G158" s="214"/>
      <c r="H158" s="238">
        <v>126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135</v>
      </c>
      <c r="AU158" s="223" t="s">
        <v>81</v>
      </c>
      <c r="AV158" s="12" t="s">
        <v>81</v>
      </c>
      <c r="AW158" s="12" t="s">
        <v>35</v>
      </c>
      <c r="AX158" s="12" t="s">
        <v>79</v>
      </c>
      <c r="AY158" s="223" t="s">
        <v>126</v>
      </c>
    </row>
    <row r="159" spans="2:65" s="1" customFormat="1" ht="31.5" customHeight="1">
      <c r="B159" s="41"/>
      <c r="C159" s="189" t="s">
        <v>259</v>
      </c>
      <c r="D159" s="189" t="s">
        <v>128</v>
      </c>
      <c r="E159" s="190" t="s">
        <v>260</v>
      </c>
      <c r="F159" s="191" t="s">
        <v>261</v>
      </c>
      <c r="G159" s="192" t="s">
        <v>131</v>
      </c>
      <c r="H159" s="193">
        <v>5</v>
      </c>
      <c r="I159" s="194"/>
      <c r="J159" s="195">
        <f>ROUND(I159*H159,2)</f>
        <v>0</v>
      </c>
      <c r="K159" s="191" t="s">
        <v>132</v>
      </c>
      <c r="L159" s="61"/>
      <c r="M159" s="196" t="s">
        <v>21</v>
      </c>
      <c r="N159" s="197" t="s">
        <v>42</v>
      </c>
      <c r="O159" s="42"/>
      <c r="P159" s="198">
        <f>O159*H159</f>
        <v>0</v>
      </c>
      <c r="Q159" s="198">
        <v>0.19694999999999999</v>
      </c>
      <c r="R159" s="198">
        <f>Q159*H159</f>
        <v>0.9847499999999999</v>
      </c>
      <c r="S159" s="198">
        <v>0</v>
      </c>
      <c r="T159" s="199">
        <f>S159*H159</f>
        <v>0</v>
      </c>
      <c r="AR159" s="24" t="s">
        <v>133</v>
      </c>
      <c r="AT159" s="24" t="s">
        <v>128</v>
      </c>
      <c r="AU159" s="24" t="s">
        <v>81</v>
      </c>
      <c r="AY159" s="24" t="s">
        <v>126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24" t="s">
        <v>79</v>
      </c>
      <c r="BK159" s="200">
        <f>ROUND(I159*H159,2)</f>
        <v>0</v>
      </c>
      <c r="BL159" s="24" t="s">
        <v>133</v>
      </c>
      <c r="BM159" s="24" t="s">
        <v>262</v>
      </c>
    </row>
    <row r="160" spans="2:65" s="12" customFormat="1" ht="13.5">
      <c r="B160" s="213"/>
      <c r="C160" s="214"/>
      <c r="D160" s="235" t="s">
        <v>135</v>
      </c>
      <c r="E160" s="236" t="s">
        <v>21</v>
      </c>
      <c r="F160" s="237" t="s">
        <v>263</v>
      </c>
      <c r="G160" s="214"/>
      <c r="H160" s="238">
        <v>5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135</v>
      </c>
      <c r="AU160" s="223" t="s">
        <v>81</v>
      </c>
      <c r="AV160" s="12" t="s">
        <v>81</v>
      </c>
      <c r="AW160" s="12" t="s">
        <v>35</v>
      </c>
      <c r="AX160" s="12" t="s">
        <v>79</v>
      </c>
      <c r="AY160" s="223" t="s">
        <v>126</v>
      </c>
    </row>
    <row r="161" spans="2:65" s="1" customFormat="1" ht="31.5" customHeight="1">
      <c r="B161" s="41"/>
      <c r="C161" s="189" t="s">
        <v>264</v>
      </c>
      <c r="D161" s="189" t="s">
        <v>128</v>
      </c>
      <c r="E161" s="190" t="s">
        <v>265</v>
      </c>
      <c r="F161" s="191" t="s">
        <v>266</v>
      </c>
      <c r="G161" s="192" t="s">
        <v>131</v>
      </c>
      <c r="H161" s="193">
        <v>5</v>
      </c>
      <c r="I161" s="194"/>
      <c r="J161" s="195">
        <f>ROUND(I161*H161,2)</f>
        <v>0</v>
      </c>
      <c r="K161" s="191" t="s">
        <v>132</v>
      </c>
      <c r="L161" s="61"/>
      <c r="M161" s="196" t="s">
        <v>21</v>
      </c>
      <c r="N161" s="197" t="s">
        <v>42</v>
      </c>
      <c r="O161" s="42"/>
      <c r="P161" s="198">
        <f>O161*H161</f>
        <v>0</v>
      </c>
      <c r="Q161" s="198">
        <v>0.29160000000000003</v>
      </c>
      <c r="R161" s="198">
        <f>Q161*H161</f>
        <v>1.4580000000000002</v>
      </c>
      <c r="S161" s="198">
        <v>0</v>
      </c>
      <c r="T161" s="199">
        <f>S161*H161</f>
        <v>0</v>
      </c>
      <c r="AR161" s="24" t="s">
        <v>133</v>
      </c>
      <c r="AT161" s="24" t="s">
        <v>128</v>
      </c>
      <c r="AU161" s="24" t="s">
        <v>81</v>
      </c>
      <c r="AY161" s="24" t="s">
        <v>126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24" t="s">
        <v>79</v>
      </c>
      <c r="BK161" s="200">
        <f>ROUND(I161*H161,2)</f>
        <v>0</v>
      </c>
      <c r="BL161" s="24" t="s">
        <v>133</v>
      </c>
      <c r="BM161" s="24" t="s">
        <v>267</v>
      </c>
    </row>
    <row r="162" spans="2:65" s="1" customFormat="1" ht="44.25" customHeight="1">
      <c r="B162" s="41"/>
      <c r="C162" s="189" t="s">
        <v>268</v>
      </c>
      <c r="D162" s="189" t="s">
        <v>128</v>
      </c>
      <c r="E162" s="190" t="s">
        <v>269</v>
      </c>
      <c r="F162" s="191" t="s">
        <v>270</v>
      </c>
      <c r="G162" s="192" t="s">
        <v>131</v>
      </c>
      <c r="H162" s="193">
        <v>112</v>
      </c>
      <c r="I162" s="194"/>
      <c r="J162" s="195">
        <f>ROUND(I162*H162,2)</f>
        <v>0</v>
      </c>
      <c r="K162" s="191" t="s">
        <v>132</v>
      </c>
      <c r="L162" s="61"/>
      <c r="M162" s="196" t="s">
        <v>21</v>
      </c>
      <c r="N162" s="197" t="s">
        <v>42</v>
      </c>
      <c r="O162" s="42"/>
      <c r="P162" s="198">
        <f>O162*H162</f>
        <v>0</v>
      </c>
      <c r="Q162" s="198">
        <v>0.1837</v>
      </c>
      <c r="R162" s="198">
        <f>Q162*H162</f>
        <v>20.574400000000001</v>
      </c>
      <c r="S162" s="198">
        <v>0</v>
      </c>
      <c r="T162" s="199">
        <f>S162*H162</f>
        <v>0</v>
      </c>
      <c r="AR162" s="24" t="s">
        <v>133</v>
      </c>
      <c r="AT162" s="24" t="s">
        <v>128</v>
      </c>
      <c r="AU162" s="24" t="s">
        <v>81</v>
      </c>
      <c r="AY162" s="24" t="s">
        <v>126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24" t="s">
        <v>79</v>
      </c>
      <c r="BK162" s="200">
        <f>ROUND(I162*H162,2)</f>
        <v>0</v>
      </c>
      <c r="BL162" s="24" t="s">
        <v>133</v>
      </c>
      <c r="BM162" s="24" t="s">
        <v>271</v>
      </c>
    </row>
    <row r="163" spans="2:65" s="1" customFormat="1" ht="22.5" customHeight="1">
      <c r="B163" s="41"/>
      <c r="C163" s="239" t="s">
        <v>272</v>
      </c>
      <c r="D163" s="239" t="s">
        <v>224</v>
      </c>
      <c r="E163" s="240" t="s">
        <v>273</v>
      </c>
      <c r="F163" s="241" t="s">
        <v>274</v>
      </c>
      <c r="G163" s="242" t="s">
        <v>209</v>
      </c>
      <c r="H163" s="243">
        <v>22.847999999999999</v>
      </c>
      <c r="I163" s="244"/>
      <c r="J163" s="245">
        <f>ROUND(I163*H163,2)</f>
        <v>0</v>
      </c>
      <c r="K163" s="241" t="s">
        <v>132</v>
      </c>
      <c r="L163" s="246"/>
      <c r="M163" s="247" t="s">
        <v>21</v>
      </c>
      <c r="N163" s="248" t="s">
        <v>42</v>
      </c>
      <c r="O163" s="42"/>
      <c r="P163" s="198">
        <f>O163*H163</f>
        <v>0</v>
      </c>
      <c r="Q163" s="198">
        <v>1</v>
      </c>
      <c r="R163" s="198">
        <f>Q163*H163</f>
        <v>22.847999999999999</v>
      </c>
      <c r="S163" s="198">
        <v>0</v>
      </c>
      <c r="T163" s="199">
        <f>S163*H163</f>
        <v>0</v>
      </c>
      <c r="AR163" s="24" t="s">
        <v>174</v>
      </c>
      <c r="AT163" s="24" t="s">
        <v>224</v>
      </c>
      <c r="AU163" s="24" t="s">
        <v>81</v>
      </c>
      <c r="AY163" s="24" t="s">
        <v>126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24" t="s">
        <v>79</v>
      </c>
      <c r="BK163" s="200">
        <f>ROUND(I163*H163,2)</f>
        <v>0</v>
      </c>
      <c r="BL163" s="24" t="s">
        <v>133</v>
      </c>
      <c r="BM163" s="24" t="s">
        <v>275</v>
      </c>
    </row>
    <row r="164" spans="2:65" s="11" customFormat="1" ht="13.5">
      <c r="B164" s="201"/>
      <c r="C164" s="202"/>
      <c r="D164" s="203" t="s">
        <v>135</v>
      </c>
      <c r="E164" s="204" t="s">
        <v>21</v>
      </c>
      <c r="F164" s="205" t="s">
        <v>276</v>
      </c>
      <c r="G164" s="202"/>
      <c r="H164" s="206" t="s">
        <v>21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135</v>
      </c>
      <c r="AU164" s="212" t="s">
        <v>81</v>
      </c>
      <c r="AV164" s="11" t="s">
        <v>79</v>
      </c>
      <c r="AW164" s="11" t="s">
        <v>35</v>
      </c>
      <c r="AX164" s="11" t="s">
        <v>71</v>
      </c>
      <c r="AY164" s="212" t="s">
        <v>126</v>
      </c>
    </row>
    <row r="165" spans="2:65" s="12" customFormat="1" ht="13.5">
      <c r="B165" s="213"/>
      <c r="C165" s="214"/>
      <c r="D165" s="235" t="s">
        <v>135</v>
      </c>
      <c r="E165" s="236" t="s">
        <v>21</v>
      </c>
      <c r="F165" s="237" t="s">
        <v>277</v>
      </c>
      <c r="G165" s="214"/>
      <c r="H165" s="238">
        <v>22.847999999999999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135</v>
      </c>
      <c r="AU165" s="223" t="s">
        <v>81</v>
      </c>
      <c r="AV165" s="12" t="s">
        <v>81</v>
      </c>
      <c r="AW165" s="12" t="s">
        <v>35</v>
      </c>
      <c r="AX165" s="12" t="s">
        <v>79</v>
      </c>
      <c r="AY165" s="223" t="s">
        <v>126</v>
      </c>
    </row>
    <row r="166" spans="2:65" s="1" customFormat="1" ht="44.25" customHeight="1">
      <c r="B166" s="41"/>
      <c r="C166" s="189" t="s">
        <v>278</v>
      </c>
      <c r="D166" s="189" t="s">
        <v>128</v>
      </c>
      <c r="E166" s="190" t="s">
        <v>279</v>
      </c>
      <c r="F166" s="191" t="s">
        <v>280</v>
      </c>
      <c r="G166" s="192" t="s">
        <v>131</v>
      </c>
      <c r="H166" s="193">
        <v>14</v>
      </c>
      <c r="I166" s="194"/>
      <c r="J166" s="195">
        <f>ROUND(I166*H166,2)</f>
        <v>0</v>
      </c>
      <c r="K166" s="191" t="s">
        <v>132</v>
      </c>
      <c r="L166" s="61"/>
      <c r="M166" s="196" t="s">
        <v>21</v>
      </c>
      <c r="N166" s="197" t="s">
        <v>42</v>
      </c>
      <c r="O166" s="42"/>
      <c r="P166" s="198">
        <f>O166*H166</f>
        <v>0</v>
      </c>
      <c r="Q166" s="198">
        <v>0.16700000000000001</v>
      </c>
      <c r="R166" s="198">
        <f>Q166*H166</f>
        <v>2.3380000000000001</v>
      </c>
      <c r="S166" s="198">
        <v>0</v>
      </c>
      <c r="T166" s="199">
        <f>S166*H166</f>
        <v>0</v>
      </c>
      <c r="AR166" s="24" t="s">
        <v>133</v>
      </c>
      <c r="AT166" s="24" t="s">
        <v>128</v>
      </c>
      <c r="AU166" s="24" t="s">
        <v>81</v>
      </c>
      <c r="AY166" s="24" t="s">
        <v>126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24" t="s">
        <v>79</v>
      </c>
      <c r="BK166" s="200">
        <f>ROUND(I166*H166,2)</f>
        <v>0</v>
      </c>
      <c r="BL166" s="24" t="s">
        <v>133</v>
      </c>
      <c r="BM166" s="24" t="s">
        <v>281</v>
      </c>
    </row>
    <row r="167" spans="2:65" s="1" customFormat="1" ht="22.5" customHeight="1">
      <c r="B167" s="41"/>
      <c r="C167" s="239" t="s">
        <v>282</v>
      </c>
      <c r="D167" s="239" t="s">
        <v>224</v>
      </c>
      <c r="E167" s="240" t="s">
        <v>283</v>
      </c>
      <c r="F167" s="241" t="s">
        <v>284</v>
      </c>
      <c r="G167" s="242" t="s">
        <v>209</v>
      </c>
      <c r="H167" s="243">
        <v>1.7849999999999999</v>
      </c>
      <c r="I167" s="244"/>
      <c r="J167" s="245">
        <f>ROUND(I167*H167,2)</f>
        <v>0</v>
      </c>
      <c r="K167" s="241" t="s">
        <v>132</v>
      </c>
      <c r="L167" s="246"/>
      <c r="M167" s="247" t="s">
        <v>21</v>
      </c>
      <c r="N167" s="248" t="s">
        <v>42</v>
      </c>
      <c r="O167" s="42"/>
      <c r="P167" s="198">
        <f>O167*H167</f>
        <v>0</v>
      </c>
      <c r="Q167" s="198">
        <v>1</v>
      </c>
      <c r="R167" s="198">
        <f>Q167*H167</f>
        <v>1.7849999999999999</v>
      </c>
      <c r="S167" s="198">
        <v>0</v>
      </c>
      <c r="T167" s="199">
        <f>S167*H167</f>
        <v>0</v>
      </c>
      <c r="AR167" s="24" t="s">
        <v>174</v>
      </c>
      <c r="AT167" s="24" t="s">
        <v>224</v>
      </c>
      <c r="AU167" s="24" t="s">
        <v>81</v>
      </c>
      <c r="AY167" s="24" t="s">
        <v>126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24" t="s">
        <v>79</v>
      </c>
      <c r="BK167" s="200">
        <f>ROUND(I167*H167,2)</f>
        <v>0</v>
      </c>
      <c r="BL167" s="24" t="s">
        <v>133</v>
      </c>
      <c r="BM167" s="24" t="s">
        <v>285</v>
      </c>
    </row>
    <row r="168" spans="2:65" s="11" customFormat="1" ht="13.5">
      <c r="B168" s="201"/>
      <c r="C168" s="202"/>
      <c r="D168" s="203" t="s">
        <v>135</v>
      </c>
      <c r="E168" s="204" t="s">
        <v>21</v>
      </c>
      <c r="F168" s="205" t="s">
        <v>286</v>
      </c>
      <c r="G168" s="202"/>
      <c r="H168" s="206" t="s">
        <v>21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135</v>
      </c>
      <c r="AU168" s="212" t="s">
        <v>81</v>
      </c>
      <c r="AV168" s="11" t="s">
        <v>79</v>
      </c>
      <c r="AW168" s="11" t="s">
        <v>35</v>
      </c>
      <c r="AX168" s="11" t="s">
        <v>71</v>
      </c>
      <c r="AY168" s="212" t="s">
        <v>126</v>
      </c>
    </row>
    <row r="169" spans="2:65" s="12" customFormat="1" ht="13.5">
      <c r="B169" s="213"/>
      <c r="C169" s="214"/>
      <c r="D169" s="203" t="s">
        <v>135</v>
      </c>
      <c r="E169" s="215" t="s">
        <v>21</v>
      </c>
      <c r="F169" s="216" t="s">
        <v>287</v>
      </c>
      <c r="G169" s="214"/>
      <c r="H169" s="217">
        <v>1.7849999999999999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135</v>
      </c>
      <c r="AU169" s="223" t="s">
        <v>81</v>
      </c>
      <c r="AV169" s="12" t="s">
        <v>81</v>
      </c>
      <c r="AW169" s="12" t="s">
        <v>35</v>
      </c>
      <c r="AX169" s="12" t="s">
        <v>79</v>
      </c>
      <c r="AY169" s="223" t="s">
        <v>126</v>
      </c>
    </row>
    <row r="170" spans="2:65" s="10" customFormat="1" ht="29.85" customHeight="1">
      <c r="B170" s="172"/>
      <c r="C170" s="173"/>
      <c r="D170" s="186" t="s">
        <v>70</v>
      </c>
      <c r="E170" s="187" t="s">
        <v>174</v>
      </c>
      <c r="F170" s="187" t="s">
        <v>288</v>
      </c>
      <c r="G170" s="173"/>
      <c r="H170" s="173"/>
      <c r="I170" s="176"/>
      <c r="J170" s="188">
        <f>BK170</f>
        <v>0</v>
      </c>
      <c r="K170" s="173"/>
      <c r="L170" s="178"/>
      <c r="M170" s="179"/>
      <c r="N170" s="180"/>
      <c r="O170" s="180"/>
      <c r="P170" s="181">
        <f>SUM(P171:P180)</f>
        <v>0</v>
      </c>
      <c r="Q170" s="180"/>
      <c r="R170" s="181">
        <f>SUM(R171:R180)</f>
        <v>0.43290000000000001</v>
      </c>
      <c r="S170" s="180"/>
      <c r="T170" s="182">
        <f>SUM(T171:T180)</f>
        <v>0</v>
      </c>
      <c r="AR170" s="183" t="s">
        <v>79</v>
      </c>
      <c r="AT170" s="184" t="s">
        <v>70</v>
      </c>
      <c r="AU170" s="184" t="s">
        <v>79</v>
      </c>
      <c r="AY170" s="183" t="s">
        <v>126</v>
      </c>
      <c r="BK170" s="185">
        <f>SUM(BK171:BK180)</f>
        <v>0</v>
      </c>
    </row>
    <row r="171" spans="2:65" s="1" customFormat="1" ht="31.5" customHeight="1">
      <c r="B171" s="41"/>
      <c r="C171" s="189" t="s">
        <v>289</v>
      </c>
      <c r="D171" s="189" t="s">
        <v>128</v>
      </c>
      <c r="E171" s="190" t="s">
        <v>290</v>
      </c>
      <c r="F171" s="191" t="s">
        <v>291</v>
      </c>
      <c r="G171" s="192" t="s">
        <v>151</v>
      </c>
      <c r="H171" s="193">
        <v>4.5</v>
      </c>
      <c r="I171" s="194"/>
      <c r="J171" s="195">
        <f>ROUND(I171*H171,2)</f>
        <v>0</v>
      </c>
      <c r="K171" s="191" t="s">
        <v>132</v>
      </c>
      <c r="L171" s="61"/>
      <c r="M171" s="196" t="s">
        <v>21</v>
      </c>
      <c r="N171" s="197" t="s">
        <v>42</v>
      </c>
      <c r="O171" s="42"/>
      <c r="P171" s="198">
        <f>O171*H171</f>
        <v>0</v>
      </c>
      <c r="Q171" s="198">
        <v>1.7799999999999999E-3</v>
      </c>
      <c r="R171" s="198">
        <f>Q171*H171</f>
        <v>8.0099999999999998E-3</v>
      </c>
      <c r="S171" s="198">
        <v>0</v>
      </c>
      <c r="T171" s="199">
        <f>S171*H171</f>
        <v>0</v>
      </c>
      <c r="AR171" s="24" t="s">
        <v>133</v>
      </c>
      <c r="AT171" s="24" t="s">
        <v>128</v>
      </c>
      <c r="AU171" s="24" t="s">
        <v>81</v>
      </c>
      <c r="AY171" s="24" t="s">
        <v>126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24" t="s">
        <v>79</v>
      </c>
      <c r="BK171" s="200">
        <f>ROUND(I171*H171,2)</f>
        <v>0</v>
      </c>
      <c r="BL171" s="24" t="s">
        <v>133</v>
      </c>
      <c r="BM171" s="24" t="s">
        <v>292</v>
      </c>
    </row>
    <row r="172" spans="2:65" s="12" customFormat="1" ht="13.5">
      <c r="B172" s="213"/>
      <c r="C172" s="214"/>
      <c r="D172" s="235" t="s">
        <v>135</v>
      </c>
      <c r="E172" s="236" t="s">
        <v>21</v>
      </c>
      <c r="F172" s="237" t="s">
        <v>293</v>
      </c>
      <c r="G172" s="214"/>
      <c r="H172" s="238">
        <v>4.5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135</v>
      </c>
      <c r="AU172" s="223" t="s">
        <v>81</v>
      </c>
      <c r="AV172" s="12" t="s">
        <v>81</v>
      </c>
      <c r="AW172" s="12" t="s">
        <v>35</v>
      </c>
      <c r="AX172" s="12" t="s">
        <v>79</v>
      </c>
      <c r="AY172" s="223" t="s">
        <v>126</v>
      </c>
    </row>
    <row r="173" spans="2:65" s="1" customFormat="1" ht="31.5" customHeight="1">
      <c r="B173" s="41"/>
      <c r="C173" s="189" t="s">
        <v>294</v>
      </c>
      <c r="D173" s="189" t="s">
        <v>128</v>
      </c>
      <c r="E173" s="190" t="s">
        <v>295</v>
      </c>
      <c r="F173" s="191" t="s">
        <v>296</v>
      </c>
      <c r="G173" s="192" t="s">
        <v>297</v>
      </c>
      <c r="H173" s="193">
        <v>3</v>
      </c>
      <c r="I173" s="194"/>
      <c r="J173" s="195">
        <f>ROUND(I173*H173,2)</f>
        <v>0</v>
      </c>
      <c r="K173" s="191" t="s">
        <v>132</v>
      </c>
      <c r="L173" s="61"/>
      <c r="M173" s="196" t="s">
        <v>21</v>
      </c>
      <c r="N173" s="197" t="s">
        <v>42</v>
      </c>
      <c r="O173" s="4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AR173" s="24" t="s">
        <v>133</v>
      </c>
      <c r="AT173" s="24" t="s">
        <v>128</v>
      </c>
      <c r="AU173" s="24" t="s">
        <v>81</v>
      </c>
      <c r="AY173" s="24" t="s">
        <v>126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24" t="s">
        <v>79</v>
      </c>
      <c r="BK173" s="200">
        <f>ROUND(I173*H173,2)</f>
        <v>0</v>
      </c>
      <c r="BL173" s="24" t="s">
        <v>133</v>
      </c>
      <c r="BM173" s="24" t="s">
        <v>298</v>
      </c>
    </row>
    <row r="174" spans="2:65" s="12" customFormat="1" ht="13.5">
      <c r="B174" s="213"/>
      <c r="C174" s="214"/>
      <c r="D174" s="235" t="s">
        <v>135</v>
      </c>
      <c r="E174" s="236" t="s">
        <v>21</v>
      </c>
      <c r="F174" s="237" t="s">
        <v>299</v>
      </c>
      <c r="G174" s="214"/>
      <c r="H174" s="238">
        <v>3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135</v>
      </c>
      <c r="AU174" s="223" t="s">
        <v>81</v>
      </c>
      <c r="AV174" s="12" t="s">
        <v>81</v>
      </c>
      <c r="AW174" s="12" t="s">
        <v>35</v>
      </c>
      <c r="AX174" s="12" t="s">
        <v>79</v>
      </c>
      <c r="AY174" s="223" t="s">
        <v>126</v>
      </c>
    </row>
    <row r="175" spans="2:65" s="1" customFormat="1" ht="22.5" customHeight="1">
      <c r="B175" s="41"/>
      <c r="C175" s="239" t="s">
        <v>300</v>
      </c>
      <c r="D175" s="239" t="s">
        <v>224</v>
      </c>
      <c r="E175" s="240" t="s">
        <v>301</v>
      </c>
      <c r="F175" s="241" t="s">
        <v>302</v>
      </c>
      <c r="G175" s="242" t="s">
        <v>297</v>
      </c>
      <c r="H175" s="243">
        <v>2</v>
      </c>
      <c r="I175" s="244"/>
      <c r="J175" s="245">
        <f>ROUND(I175*H175,2)</f>
        <v>0</v>
      </c>
      <c r="K175" s="241" t="s">
        <v>132</v>
      </c>
      <c r="L175" s="246"/>
      <c r="M175" s="247" t="s">
        <v>21</v>
      </c>
      <c r="N175" s="248" t="s">
        <v>42</v>
      </c>
      <c r="O175" s="42"/>
      <c r="P175" s="198">
        <f>O175*H175</f>
        <v>0</v>
      </c>
      <c r="Q175" s="198">
        <v>2.9E-4</v>
      </c>
      <c r="R175" s="198">
        <f>Q175*H175</f>
        <v>5.8E-4</v>
      </c>
      <c r="S175" s="198">
        <v>0</v>
      </c>
      <c r="T175" s="199">
        <f>S175*H175</f>
        <v>0</v>
      </c>
      <c r="AR175" s="24" t="s">
        <v>174</v>
      </c>
      <c r="AT175" s="24" t="s">
        <v>224</v>
      </c>
      <c r="AU175" s="24" t="s">
        <v>81</v>
      </c>
      <c r="AY175" s="24" t="s">
        <v>126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24" t="s">
        <v>79</v>
      </c>
      <c r="BK175" s="200">
        <f>ROUND(I175*H175,2)</f>
        <v>0</v>
      </c>
      <c r="BL175" s="24" t="s">
        <v>133</v>
      </c>
      <c r="BM175" s="24" t="s">
        <v>303</v>
      </c>
    </row>
    <row r="176" spans="2:65" s="1" customFormat="1" ht="22.5" customHeight="1">
      <c r="B176" s="41"/>
      <c r="C176" s="239" t="s">
        <v>304</v>
      </c>
      <c r="D176" s="239" t="s">
        <v>224</v>
      </c>
      <c r="E176" s="240" t="s">
        <v>305</v>
      </c>
      <c r="F176" s="241" t="s">
        <v>306</v>
      </c>
      <c r="G176" s="242" t="s">
        <v>297</v>
      </c>
      <c r="H176" s="243">
        <v>1</v>
      </c>
      <c r="I176" s="244"/>
      <c r="J176" s="245">
        <f>ROUND(I176*H176,2)</f>
        <v>0</v>
      </c>
      <c r="K176" s="241" t="s">
        <v>132</v>
      </c>
      <c r="L176" s="246"/>
      <c r="M176" s="247" t="s">
        <v>21</v>
      </c>
      <c r="N176" s="248" t="s">
        <v>42</v>
      </c>
      <c r="O176" s="42"/>
      <c r="P176" s="198">
        <f>O176*H176</f>
        <v>0</v>
      </c>
      <c r="Q176" s="198">
        <v>2.5999999999999998E-4</v>
      </c>
      <c r="R176" s="198">
        <f>Q176*H176</f>
        <v>2.5999999999999998E-4</v>
      </c>
      <c r="S176" s="198">
        <v>0</v>
      </c>
      <c r="T176" s="199">
        <f>S176*H176</f>
        <v>0</v>
      </c>
      <c r="AR176" s="24" t="s">
        <v>174</v>
      </c>
      <c r="AT176" s="24" t="s">
        <v>224</v>
      </c>
      <c r="AU176" s="24" t="s">
        <v>81</v>
      </c>
      <c r="AY176" s="24" t="s">
        <v>126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24" t="s">
        <v>79</v>
      </c>
      <c r="BK176" s="200">
        <f>ROUND(I176*H176,2)</f>
        <v>0</v>
      </c>
      <c r="BL176" s="24" t="s">
        <v>133</v>
      </c>
      <c r="BM176" s="24" t="s">
        <v>307</v>
      </c>
    </row>
    <row r="177" spans="2:65" s="1" customFormat="1" ht="22.5" customHeight="1">
      <c r="B177" s="41"/>
      <c r="C177" s="189" t="s">
        <v>308</v>
      </c>
      <c r="D177" s="189" t="s">
        <v>128</v>
      </c>
      <c r="E177" s="190" t="s">
        <v>309</v>
      </c>
      <c r="F177" s="191" t="s">
        <v>310</v>
      </c>
      <c r="G177" s="192" t="s">
        <v>151</v>
      </c>
      <c r="H177" s="193">
        <v>4.5</v>
      </c>
      <c r="I177" s="194"/>
      <c r="J177" s="195">
        <f>ROUND(I177*H177,2)</f>
        <v>0</v>
      </c>
      <c r="K177" s="191" t="s">
        <v>132</v>
      </c>
      <c r="L177" s="61"/>
      <c r="M177" s="196" t="s">
        <v>21</v>
      </c>
      <c r="N177" s="197" t="s">
        <v>42</v>
      </c>
      <c r="O177" s="4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AR177" s="24" t="s">
        <v>133</v>
      </c>
      <c r="AT177" s="24" t="s">
        <v>128</v>
      </c>
      <c r="AU177" s="24" t="s">
        <v>81</v>
      </c>
      <c r="AY177" s="24" t="s">
        <v>126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24" t="s">
        <v>79</v>
      </c>
      <c r="BK177" s="200">
        <f>ROUND(I177*H177,2)</f>
        <v>0</v>
      </c>
      <c r="BL177" s="24" t="s">
        <v>133</v>
      </c>
      <c r="BM177" s="24" t="s">
        <v>311</v>
      </c>
    </row>
    <row r="178" spans="2:65" s="1" customFormat="1" ht="22.5" customHeight="1">
      <c r="B178" s="41"/>
      <c r="C178" s="189" t="s">
        <v>312</v>
      </c>
      <c r="D178" s="189" t="s">
        <v>128</v>
      </c>
      <c r="E178" s="190" t="s">
        <v>313</v>
      </c>
      <c r="F178" s="191" t="s">
        <v>314</v>
      </c>
      <c r="G178" s="192" t="s">
        <v>297</v>
      </c>
      <c r="H178" s="193">
        <v>1</v>
      </c>
      <c r="I178" s="194"/>
      <c r="J178" s="195">
        <f>ROUND(I178*H178,2)</f>
        <v>0</v>
      </c>
      <c r="K178" s="191" t="s">
        <v>21</v>
      </c>
      <c r="L178" s="61"/>
      <c r="M178" s="196" t="s">
        <v>21</v>
      </c>
      <c r="N178" s="197" t="s">
        <v>42</v>
      </c>
      <c r="O178" s="42"/>
      <c r="P178" s="198">
        <f>O178*H178</f>
        <v>0</v>
      </c>
      <c r="Q178" s="198">
        <v>3.2499999999999999E-3</v>
      </c>
      <c r="R178" s="198">
        <f>Q178*H178</f>
        <v>3.2499999999999999E-3</v>
      </c>
      <c r="S178" s="198">
        <v>0</v>
      </c>
      <c r="T178" s="199">
        <f>S178*H178</f>
        <v>0</v>
      </c>
      <c r="AR178" s="24" t="s">
        <v>133</v>
      </c>
      <c r="AT178" s="24" t="s">
        <v>128</v>
      </c>
      <c r="AU178" s="24" t="s">
        <v>81</v>
      </c>
      <c r="AY178" s="24" t="s">
        <v>126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24" t="s">
        <v>79</v>
      </c>
      <c r="BK178" s="200">
        <f>ROUND(I178*H178,2)</f>
        <v>0</v>
      </c>
      <c r="BL178" s="24" t="s">
        <v>133</v>
      </c>
      <c r="BM178" s="24" t="s">
        <v>315</v>
      </c>
    </row>
    <row r="179" spans="2:65" s="1" customFormat="1" ht="22.5" customHeight="1">
      <c r="B179" s="41"/>
      <c r="C179" s="189" t="s">
        <v>316</v>
      </c>
      <c r="D179" s="189" t="s">
        <v>128</v>
      </c>
      <c r="E179" s="190" t="s">
        <v>317</v>
      </c>
      <c r="F179" s="191" t="s">
        <v>318</v>
      </c>
      <c r="G179" s="192" t="s">
        <v>297</v>
      </c>
      <c r="H179" s="193">
        <v>1</v>
      </c>
      <c r="I179" s="194"/>
      <c r="J179" s="195">
        <f>ROUND(I179*H179,2)</f>
        <v>0</v>
      </c>
      <c r="K179" s="191" t="s">
        <v>132</v>
      </c>
      <c r="L179" s="61"/>
      <c r="M179" s="196" t="s">
        <v>21</v>
      </c>
      <c r="N179" s="197" t="s">
        <v>42</v>
      </c>
      <c r="O179" s="42"/>
      <c r="P179" s="198">
        <f>O179*H179</f>
        <v>0</v>
      </c>
      <c r="Q179" s="198">
        <v>0.42080000000000001</v>
      </c>
      <c r="R179" s="198">
        <f>Q179*H179</f>
        <v>0.42080000000000001</v>
      </c>
      <c r="S179" s="198">
        <v>0</v>
      </c>
      <c r="T179" s="199">
        <f>S179*H179</f>
        <v>0</v>
      </c>
      <c r="AR179" s="24" t="s">
        <v>133</v>
      </c>
      <c r="AT179" s="24" t="s">
        <v>128</v>
      </c>
      <c r="AU179" s="24" t="s">
        <v>81</v>
      </c>
      <c r="AY179" s="24" t="s">
        <v>126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24" t="s">
        <v>79</v>
      </c>
      <c r="BK179" s="200">
        <f>ROUND(I179*H179,2)</f>
        <v>0</v>
      </c>
      <c r="BL179" s="24" t="s">
        <v>133</v>
      </c>
      <c r="BM179" s="24" t="s">
        <v>319</v>
      </c>
    </row>
    <row r="180" spans="2:65" s="12" customFormat="1" ht="13.5">
      <c r="B180" s="213"/>
      <c r="C180" s="214"/>
      <c r="D180" s="203" t="s">
        <v>135</v>
      </c>
      <c r="E180" s="215" t="s">
        <v>21</v>
      </c>
      <c r="F180" s="216" t="s">
        <v>320</v>
      </c>
      <c r="G180" s="214"/>
      <c r="H180" s="217">
        <v>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135</v>
      </c>
      <c r="AU180" s="223" t="s">
        <v>81</v>
      </c>
      <c r="AV180" s="12" t="s">
        <v>81</v>
      </c>
      <c r="AW180" s="12" t="s">
        <v>35</v>
      </c>
      <c r="AX180" s="12" t="s">
        <v>79</v>
      </c>
      <c r="AY180" s="223" t="s">
        <v>126</v>
      </c>
    </row>
    <row r="181" spans="2:65" s="10" customFormat="1" ht="29.85" customHeight="1">
      <c r="B181" s="172"/>
      <c r="C181" s="173"/>
      <c r="D181" s="186" t="s">
        <v>70</v>
      </c>
      <c r="E181" s="187" t="s">
        <v>180</v>
      </c>
      <c r="F181" s="187" t="s">
        <v>321</v>
      </c>
      <c r="G181" s="173"/>
      <c r="H181" s="173"/>
      <c r="I181" s="176"/>
      <c r="J181" s="188">
        <f>BK181</f>
        <v>0</v>
      </c>
      <c r="K181" s="173"/>
      <c r="L181" s="178"/>
      <c r="M181" s="179"/>
      <c r="N181" s="180"/>
      <c r="O181" s="180"/>
      <c r="P181" s="181">
        <f>SUM(P182:P210)</f>
        <v>0</v>
      </c>
      <c r="Q181" s="180"/>
      <c r="R181" s="181">
        <f>SUM(R182:R210)</f>
        <v>3.9530427000000001</v>
      </c>
      <c r="S181" s="180"/>
      <c r="T181" s="182">
        <f>SUM(T182:T210)</f>
        <v>1.3450000000000002</v>
      </c>
      <c r="AR181" s="183" t="s">
        <v>79</v>
      </c>
      <c r="AT181" s="184" t="s">
        <v>70</v>
      </c>
      <c r="AU181" s="184" t="s">
        <v>79</v>
      </c>
      <c r="AY181" s="183" t="s">
        <v>126</v>
      </c>
      <c r="BK181" s="185">
        <f>SUM(BK182:BK210)</f>
        <v>0</v>
      </c>
    </row>
    <row r="182" spans="2:65" s="1" customFormat="1" ht="31.5" customHeight="1">
      <c r="B182" s="41"/>
      <c r="C182" s="189" t="s">
        <v>322</v>
      </c>
      <c r="D182" s="189" t="s">
        <v>128</v>
      </c>
      <c r="E182" s="190" t="s">
        <v>323</v>
      </c>
      <c r="F182" s="191" t="s">
        <v>324</v>
      </c>
      <c r="G182" s="192" t="s">
        <v>151</v>
      </c>
      <c r="H182" s="193">
        <v>7</v>
      </c>
      <c r="I182" s="194"/>
      <c r="J182" s="195">
        <f>ROUND(I182*H182,2)</f>
        <v>0</v>
      </c>
      <c r="K182" s="191" t="s">
        <v>132</v>
      </c>
      <c r="L182" s="61"/>
      <c r="M182" s="196" t="s">
        <v>21</v>
      </c>
      <c r="N182" s="197" t="s">
        <v>42</v>
      </c>
      <c r="O182" s="42"/>
      <c r="P182" s="198">
        <f>O182*H182</f>
        <v>0</v>
      </c>
      <c r="Q182" s="198">
        <v>0.10095</v>
      </c>
      <c r="R182" s="198">
        <f>Q182*H182</f>
        <v>0.70665</v>
      </c>
      <c r="S182" s="198">
        <v>0</v>
      </c>
      <c r="T182" s="199">
        <f>S182*H182</f>
        <v>0</v>
      </c>
      <c r="AR182" s="24" t="s">
        <v>133</v>
      </c>
      <c r="AT182" s="24" t="s">
        <v>128</v>
      </c>
      <c r="AU182" s="24" t="s">
        <v>81</v>
      </c>
      <c r="AY182" s="24" t="s">
        <v>126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24" t="s">
        <v>79</v>
      </c>
      <c r="BK182" s="200">
        <f>ROUND(I182*H182,2)</f>
        <v>0</v>
      </c>
      <c r="BL182" s="24" t="s">
        <v>133</v>
      </c>
      <c r="BM182" s="24" t="s">
        <v>325</v>
      </c>
    </row>
    <row r="183" spans="2:65" s="1" customFormat="1" ht="22.5" customHeight="1">
      <c r="B183" s="41"/>
      <c r="C183" s="239" t="s">
        <v>326</v>
      </c>
      <c r="D183" s="239" t="s">
        <v>224</v>
      </c>
      <c r="E183" s="240" t="s">
        <v>327</v>
      </c>
      <c r="F183" s="241" t="s">
        <v>328</v>
      </c>
      <c r="G183" s="242" t="s">
        <v>297</v>
      </c>
      <c r="H183" s="243">
        <v>14.28</v>
      </c>
      <c r="I183" s="244"/>
      <c r="J183" s="245">
        <f>ROUND(I183*H183,2)</f>
        <v>0</v>
      </c>
      <c r="K183" s="241" t="s">
        <v>132</v>
      </c>
      <c r="L183" s="246"/>
      <c r="M183" s="247" t="s">
        <v>21</v>
      </c>
      <c r="N183" s="248" t="s">
        <v>42</v>
      </c>
      <c r="O183" s="42"/>
      <c r="P183" s="198">
        <f>O183*H183</f>
        <v>0</v>
      </c>
      <c r="Q183" s="198">
        <v>1.4E-2</v>
      </c>
      <c r="R183" s="198">
        <f>Q183*H183</f>
        <v>0.19991999999999999</v>
      </c>
      <c r="S183" s="198">
        <v>0</v>
      </c>
      <c r="T183" s="199">
        <f>S183*H183</f>
        <v>0</v>
      </c>
      <c r="AR183" s="24" t="s">
        <v>174</v>
      </c>
      <c r="AT183" s="24" t="s">
        <v>224</v>
      </c>
      <c r="AU183" s="24" t="s">
        <v>81</v>
      </c>
      <c r="AY183" s="24" t="s">
        <v>126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24" t="s">
        <v>79</v>
      </c>
      <c r="BK183" s="200">
        <f>ROUND(I183*H183,2)</f>
        <v>0</v>
      </c>
      <c r="BL183" s="24" t="s">
        <v>133</v>
      </c>
      <c r="BM183" s="24" t="s">
        <v>329</v>
      </c>
    </row>
    <row r="184" spans="2:65" s="12" customFormat="1" ht="13.5">
      <c r="B184" s="213"/>
      <c r="C184" s="214"/>
      <c r="D184" s="235" t="s">
        <v>135</v>
      </c>
      <c r="E184" s="214"/>
      <c r="F184" s="237" t="s">
        <v>330</v>
      </c>
      <c r="G184" s="214"/>
      <c r="H184" s="238">
        <v>14.28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135</v>
      </c>
      <c r="AU184" s="223" t="s">
        <v>81</v>
      </c>
      <c r="AV184" s="12" t="s">
        <v>81</v>
      </c>
      <c r="AW184" s="12" t="s">
        <v>6</v>
      </c>
      <c r="AX184" s="12" t="s">
        <v>79</v>
      </c>
      <c r="AY184" s="223" t="s">
        <v>126</v>
      </c>
    </row>
    <row r="185" spans="2:65" s="1" customFormat="1" ht="31.5" customHeight="1">
      <c r="B185" s="41"/>
      <c r="C185" s="189" t="s">
        <v>331</v>
      </c>
      <c r="D185" s="189" t="s">
        <v>128</v>
      </c>
      <c r="E185" s="190" t="s">
        <v>332</v>
      </c>
      <c r="F185" s="191" t="s">
        <v>333</v>
      </c>
      <c r="G185" s="192" t="s">
        <v>160</v>
      </c>
      <c r="H185" s="193">
        <v>0.105</v>
      </c>
      <c r="I185" s="194"/>
      <c r="J185" s="195">
        <f>ROUND(I185*H185,2)</f>
        <v>0</v>
      </c>
      <c r="K185" s="191" t="s">
        <v>132</v>
      </c>
      <c r="L185" s="61"/>
      <c r="M185" s="196" t="s">
        <v>21</v>
      </c>
      <c r="N185" s="197" t="s">
        <v>42</v>
      </c>
      <c r="O185" s="42"/>
      <c r="P185" s="198">
        <f>O185*H185</f>
        <v>0</v>
      </c>
      <c r="Q185" s="198">
        <v>2.2563399999999998</v>
      </c>
      <c r="R185" s="198">
        <f>Q185*H185</f>
        <v>0.23691569999999998</v>
      </c>
      <c r="S185" s="198">
        <v>0</v>
      </c>
      <c r="T185" s="199">
        <f>S185*H185</f>
        <v>0</v>
      </c>
      <c r="AR185" s="24" t="s">
        <v>133</v>
      </c>
      <c r="AT185" s="24" t="s">
        <v>128</v>
      </c>
      <c r="AU185" s="24" t="s">
        <v>81</v>
      </c>
      <c r="AY185" s="24" t="s">
        <v>126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24" t="s">
        <v>79</v>
      </c>
      <c r="BK185" s="200">
        <f>ROUND(I185*H185,2)</f>
        <v>0</v>
      </c>
      <c r="BL185" s="24" t="s">
        <v>133</v>
      </c>
      <c r="BM185" s="24" t="s">
        <v>334</v>
      </c>
    </row>
    <row r="186" spans="2:65" s="12" customFormat="1" ht="13.5">
      <c r="B186" s="213"/>
      <c r="C186" s="214"/>
      <c r="D186" s="235" t="s">
        <v>135</v>
      </c>
      <c r="E186" s="236" t="s">
        <v>21</v>
      </c>
      <c r="F186" s="237" t="s">
        <v>335</v>
      </c>
      <c r="G186" s="214"/>
      <c r="H186" s="238">
        <v>0.105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135</v>
      </c>
      <c r="AU186" s="223" t="s">
        <v>81</v>
      </c>
      <c r="AV186" s="12" t="s">
        <v>81</v>
      </c>
      <c r="AW186" s="12" t="s">
        <v>35</v>
      </c>
      <c r="AX186" s="12" t="s">
        <v>79</v>
      </c>
      <c r="AY186" s="223" t="s">
        <v>126</v>
      </c>
    </row>
    <row r="187" spans="2:65" s="1" customFormat="1" ht="22.5" customHeight="1">
      <c r="B187" s="41"/>
      <c r="C187" s="189" t="s">
        <v>336</v>
      </c>
      <c r="D187" s="189" t="s">
        <v>128</v>
      </c>
      <c r="E187" s="190" t="s">
        <v>337</v>
      </c>
      <c r="F187" s="191" t="s">
        <v>338</v>
      </c>
      <c r="G187" s="192" t="s">
        <v>151</v>
      </c>
      <c r="H187" s="193">
        <v>3</v>
      </c>
      <c r="I187" s="194"/>
      <c r="J187" s="195">
        <f>ROUND(I187*H187,2)</f>
        <v>0</v>
      </c>
      <c r="K187" s="191" t="s">
        <v>132</v>
      </c>
      <c r="L187" s="61"/>
      <c r="M187" s="196" t="s">
        <v>21</v>
      </c>
      <c r="N187" s="197" t="s">
        <v>42</v>
      </c>
      <c r="O187" s="42"/>
      <c r="P187" s="198">
        <f>O187*H187</f>
        <v>0</v>
      </c>
      <c r="Q187" s="198">
        <v>0.29221000000000003</v>
      </c>
      <c r="R187" s="198">
        <f>Q187*H187</f>
        <v>0.87663000000000002</v>
      </c>
      <c r="S187" s="198">
        <v>0</v>
      </c>
      <c r="T187" s="199">
        <f>S187*H187</f>
        <v>0</v>
      </c>
      <c r="AR187" s="24" t="s">
        <v>133</v>
      </c>
      <c r="AT187" s="24" t="s">
        <v>128</v>
      </c>
      <c r="AU187" s="24" t="s">
        <v>81</v>
      </c>
      <c r="AY187" s="24" t="s">
        <v>126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24" t="s">
        <v>79</v>
      </c>
      <c r="BK187" s="200">
        <f>ROUND(I187*H187,2)</f>
        <v>0</v>
      </c>
      <c r="BL187" s="24" t="s">
        <v>133</v>
      </c>
      <c r="BM187" s="24" t="s">
        <v>339</v>
      </c>
    </row>
    <row r="188" spans="2:65" s="1" customFormat="1" ht="22.5" customHeight="1">
      <c r="B188" s="41"/>
      <c r="C188" s="239" t="s">
        <v>340</v>
      </c>
      <c r="D188" s="239" t="s">
        <v>224</v>
      </c>
      <c r="E188" s="240" t="s">
        <v>341</v>
      </c>
      <c r="F188" s="241" t="s">
        <v>342</v>
      </c>
      <c r="G188" s="242" t="s">
        <v>151</v>
      </c>
      <c r="H188" s="243">
        <v>3</v>
      </c>
      <c r="I188" s="244"/>
      <c r="J188" s="245">
        <f>ROUND(I188*H188,2)</f>
        <v>0</v>
      </c>
      <c r="K188" s="241" t="s">
        <v>21</v>
      </c>
      <c r="L188" s="246"/>
      <c r="M188" s="247" t="s">
        <v>21</v>
      </c>
      <c r="N188" s="248" t="s">
        <v>42</v>
      </c>
      <c r="O188" s="42"/>
      <c r="P188" s="198">
        <f>O188*H188</f>
        <v>0</v>
      </c>
      <c r="Q188" s="198">
        <v>0.02</v>
      </c>
      <c r="R188" s="198">
        <f>Q188*H188</f>
        <v>0.06</v>
      </c>
      <c r="S188" s="198">
        <v>0</v>
      </c>
      <c r="T188" s="199">
        <f>S188*H188</f>
        <v>0</v>
      </c>
      <c r="AR188" s="24" t="s">
        <v>174</v>
      </c>
      <c r="AT188" s="24" t="s">
        <v>224</v>
      </c>
      <c r="AU188" s="24" t="s">
        <v>81</v>
      </c>
      <c r="AY188" s="24" t="s">
        <v>126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24" t="s">
        <v>79</v>
      </c>
      <c r="BK188" s="200">
        <f>ROUND(I188*H188,2)</f>
        <v>0</v>
      </c>
      <c r="BL188" s="24" t="s">
        <v>133</v>
      </c>
      <c r="BM188" s="24" t="s">
        <v>343</v>
      </c>
    </row>
    <row r="189" spans="2:65" s="1" customFormat="1" ht="22.5" customHeight="1">
      <c r="B189" s="41"/>
      <c r="C189" s="189" t="s">
        <v>344</v>
      </c>
      <c r="D189" s="189" t="s">
        <v>128</v>
      </c>
      <c r="E189" s="190" t="s">
        <v>345</v>
      </c>
      <c r="F189" s="191" t="s">
        <v>346</v>
      </c>
      <c r="G189" s="192" t="s">
        <v>347</v>
      </c>
      <c r="H189" s="193">
        <v>2</v>
      </c>
      <c r="I189" s="194"/>
      <c r="J189" s="195">
        <f>ROUND(I189*H189,2)</f>
        <v>0</v>
      </c>
      <c r="K189" s="191" t="s">
        <v>132</v>
      </c>
      <c r="L189" s="61"/>
      <c r="M189" s="196" t="s">
        <v>21</v>
      </c>
      <c r="N189" s="197" t="s">
        <v>42</v>
      </c>
      <c r="O189" s="4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AR189" s="24" t="s">
        <v>133</v>
      </c>
      <c r="AT189" s="24" t="s">
        <v>128</v>
      </c>
      <c r="AU189" s="24" t="s">
        <v>81</v>
      </c>
      <c r="AY189" s="24" t="s">
        <v>126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24" t="s">
        <v>79</v>
      </c>
      <c r="BK189" s="200">
        <f>ROUND(I189*H189,2)</f>
        <v>0</v>
      </c>
      <c r="BL189" s="24" t="s">
        <v>133</v>
      </c>
      <c r="BM189" s="24" t="s">
        <v>348</v>
      </c>
    </row>
    <row r="190" spans="2:65" s="12" customFormat="1" ht="13.5">
      <c r="B190" s="213"/>
      <c r="C190" s="214"/>
      <c r="D190" s="235" t="s">
        <v>135</v>
      </c>
      <c r="E190" s="236" t="s">
        <v>21</v>
      </c>
      <c r="F190" s="237" t="s">
        <v>349</v>
      </c>
      <c r="G190" s="214"/>
      <c r="H190" s="238">
        <v>2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135</v>
      </c>
      <c r="AU190" s="223" t="s">
        <v>81</v>
      </c>
      <c r="AV190" s="12" t="s">
        <v>81</v>
      </c>
      <c r="AW190" s="12" t="s">
        <v>35</v>
      </c>
      <c r="AX190" s="12" t="s">
        <v>79</v>
      </c>
      <c r="AY190" s="223" t="s">
        <v>126</v>
      </c>
    </row>
    <row r="191" spans="2:65" s="1" customFormat="1" ht="22.5" customHeight="1">
      <c r="B191" s="41"/>
      <c r="C191" s="189" t="s">
        <v>350</v>
      </c>
      <c r="D191" s="189" t="s">
        <v>128</v>
      </c>
      <c r="E191" s="190" t="s">
        <v>351</v>
      </c>
      <c r="F191" s="191" t="s">
        <v>352</v>
      </c>
      <c r="G191" s="192" t="s">
        <v>347</v>
      </c>
      <c r="H191" s="193">
        <v>1</v>
      </c>
      <c r="I191" s="194"/>
      <c r="J191" s="195">
        <f>ROUND(I191*H191,2)</f>
        <v>0</v>
      </c>
      <c r="K191" s="191" t="s">
        <v>132</v>
      </c>
      <c r="L191" s="61"/>
      <c r="M191" s="196" t="s">
        <v>21</v>
      </c>
      <c r="N191" s="197" t="s">
        <v>42</v>
      </c>
      <c r="O191" s="4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AR191" s="24" t="s">
        <v>133</v>
      </c>
      <c r="AT191" s="24" t="s">
        <v>128</v>
      </c>
      <c r="AU191" s="24" t="s">
        <v>81</v>
      </c>
      <c r="AY191" s="24" t="s">
        <v>126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24" t="s">
        <v>79</v>
      </c>
      <c r="BK191" s="200">
        <f>ROUND(I191*H191,2)</f>
        <v>0</v>
      </c>
      <c r="BL191" s="24" t="s">
        <v>133</v>
      </c>
      <c r="BM191" s="24" t="s">
        <v>353</v>
      </c>
    </row>
    <row r="192" spans="2:65" s="12" customFormat="1" ht="13.5">
      <c r="B192" s="213"/>
      <c r="C192" s="214"/>
      <c r="D192" s="235" t="s">
        <v>135</v>
      </c>
      <c r="E192" s="236" t="s">
        <v>21</v>
      </c>
      <c r="F192" s="237" t="s">
        <v>354</v>
      </c>
      <c r="G192" s="214"/>
      <c r="H192" s="238">
        <v>1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135</v>
      </c>
      <c r="AU192" s="223" t="s">
        <v>81</v>
      </c>
      <c r="AV192" s="12" t="s">
        <v>81</v>
      </c>
      <c r="AW192" s="12" t="s">
        <v>35</v>
      </c>
      <c r="AX192" s="12" t="s">
        <v>79</v>
      </c>
      <c r="AY192" s="223" t="s">
        <v>126</v>
      </c>
    </row>
    <row r="193" spans="2:65" s="1" customFormat="1" ht="31.5" customHeight="1">
      <c r="B193" s="41"/>
      <c r="C193" s="189" t="s">
        <v>355</v>
      </c>
      <c r="D193" s="189" t="s">
        <v>128</v>
      </c>
      <c r="E193" s="190" t="s">
        <v>356</v>
      </c>
      <c r="F193" s="191" t="s">
        <v>357</v>
      </c>
      <c r="G193" s="192" t="s">
        <v>347</v>
      </c>
      <c r="H193" s="193">
        <v>28</v>
      </c>
      <c r="I193" s="194"/>
      <c r="J193" s="195">
        <f>ROUND(I193*H193,2)</f>
        <v>0</v>
      </c>
      <c r="K193" s="191" t="s">
        <v>132</v>
      </c>
      <c r="L193" s="61"/>
      <c r="M193" s="196" t="s">
        <v>21</v>
      </c>
      <c r="N193" s="197" t="s">
        <v>42</v>
      </c>
      <c r="O193" s="4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AR193" s="24" t="s">
        <v>133</v>
      </c>
      <c r="AT193" s="24" t="s">
        <v>128</v>
      </c>
      <c r="AU193" s="24" t="s">
        <v>81</v>
      </c>
      <c r="AY193" s="24" t="s">
        <v>126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24" t="s">
        <v>79</v>
      </c>
      <c r="BK193" s="200">
        <f>ROUND(I193*H193,2)</f>
        <v>0</v>
      </c>
      <c r="BL193" s="24" t="s">
        <v>133</v>
      </c>
      <c r="BM193" s="24" t="s">
        <v>358</v>
      </c>
    </row>
    <row r="194" spans="2:65" s="12" customFormat="1" ht="13.5">
      <c r="B194" s="213"/>
      <c r="C194" s="214"/>
      <c r="D194" s="235" t="s">
        <v>135</v>
      </c>
      <c r="E194" s="236" t="s">
        <v>21</v>
      </c>
      <c r="F194" s="237" t="s">
        <v>359</v>
      </c>
      <c r="G194" s="214"/>
      <c r="H194" s="238">
        <v>28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135</v>
      </c>
      <c r="AU194" s="223" t="s">
        <v>81</v>
      </c>
      <c r="AV194" s="12" t="s">
        <v>81</v>
      </c>
      <c r="AW194" s="12" t="s">
        <v>35</v>
      </c>
      <c r="AX194" s="12" t="s">
        <v>79</v>
      </c>
      <c r="AY194" s="223" t="s">
        <v>126</v>
      </c>
    </row>
    <row r="195" spans="2:65" s="1" customFormat="1" ht="31.5" customHeight="1">
      <c r="B195" s="41"/>
      <c r="C195" s="189" t="s">
        <v>360</v>
      </c>
      <c r="D195" s="189" t="s">
        <v>128</v>
      </c>
      <c r="E195" s="190" t="s">
        <v>361</v>
      </c>
      <c r="F195" s="191" t="s">
        <v>362</v>
      </c>
      <c r="G195" s="192" t="s">
        <v>347</v>
      </c>
      <c r="H195" s="193">
        <v>14</v>
      </c>
      <c r="I195" s="194"/>
      <c r="J195" s="195">
        <f>ROUND(I195*H195,2)</f>
        <v>0</v>
      </c>
      <c r="K195" s="191" t="s">
        <v>132</v>
      </c>
      <c r="L195" s="61"/>
      <c r="M195" s="196" t="s">
        <v>21</v>
      </c>
      <c r="N195" s="197" t="s">
        <v>42</v>
      </c>
      <c r="O195" s="4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AR195" s="24" t="s">
        <v>133</v>
      </c>
      <c r="AT195" s="24" t="s">
        <v>128</v>
      </c>
      <c r="AU195" s="24" t="s">
        <v>81</v>
      </c>
      <c r="AY195" s="24" t="s">
        <v>126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24" t="s">
        <v>79</v>
      </c>
      <c r="BK195" s="200">
        <f>ROUND(I195*H195,2)</f>
        <v>0</v>
      </c>
      <c r="BL195" s="24" t="s">
        <v>133</v>
      </c>
      <c r="BM195" s="24" t="s">
        <v>363</v>
      </c>
    </row>
    <row r="196" spans="2:65" s="12" customFormat="1" ht="13.5">
      <c r="B196" s="213"/>
      <c r="C196" s="214"/>
      <c r="D196" s="235" t="s">
        <v>135</v>
      </c>
      <c r="E196" s="236" t="s">
        <v>21</v>
      </c>
      <c r="F196" s="237" t="s">
        <v>364</v>
      </c>
      <c r="G196" s="214"/>
      <c r="H196" s="238">
        <v>14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135</v>
      </c>
      <c r="AU196" s="223" t="s">
        <v>81</v>
      </c>
      <c r="AV196" s="12" t="s">
        <v>81</v>
      </c>
      <c r="AW196" s="12" t="s">
        <v>35</v>
      </c>
      <c r="AX196" s="12" t="s">
        <v>79</v>
      </c>
      <c r="AY196" s="223" t="s">
        <v>126</v>
      </c>
    </row>
    <row r="197" spans="2:65" s="1" customFormat="1" ht="22.5" customHeight="1">
      <c r="B197" s="41"/>
      <c r="C197" s="189" t="s">
        <v>365</v>
      </c>
      <c r="D197" s="189" t="s">
        <v>128</v>
      </c>
      <c r="E197" s="190" t="s">
        <v>366</v>
      </c>
      <c r="F197" s="191" t="s">
        <v>367</v>
      </c>
      <c r="G197" s="192" t="s">
        <v>347</v>
      </c>
      <c r="H197" s="193">
        <v>2</v>
      </c>
      <c r="I197" s="194"/>
      <c r="J197" s="195">
        <f>ROUND(I197*H197,2)</f>
        <v>0</v>
      </c>
      <c r="K197" s="191" t="s">
        <v>132</v>
      </c>
      <c r="L197" s="61"/>
      <c r="M197" s="196" t="s">
        <v>21</v>
      </c>
      <c r="N197" s="197" t="s">
        <v>42</v>
      </c>
      <c r="O197" s="4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AR197" s="24" t="s">
        <v>133</v>
      </c>
      <c r="AT197" s="24" t="s">
        <v>128</v>
      </c>
      <c r="AU197" s="24" t="s">
        <v>81</v>
      </c>
      <c r="AY197" s="24" t="s">
        <v>126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24" t="s">
        <v>79</v>
      </c>
      <c r="BK197" s="200">
        <f>ROUND(I197*H197,2)</f>
        <v>0</v>
      </c>
      <c r="BL197" s="24" t="s">
        <v>133</v>
      </c>
      <c r="BM197" s="24" t="s">
        <v>368</v>
      </c>
    </row>
    <row r="198" spans="2:65" s="1" customFormat="1" ht="31.5" customHeight="1">
      <c r="B198" s="41"/>
      <c r="C198" s="189" t="s">
        <v>369</v>
      </c>
      <c r="D198" s="189" t="s">
        <v>128</v>
      </c>
      <c r="E198" s="190" t="s">
        <v>370</v>
      </c>
      <c r="F198" s="191" t="s">
        <v>371</v>
      </c>
      <c r="G198" s="192" t="s">
        <v>347</v>
      </c>
      <c r="H198" s="193">
        <v>1</v>
      </c>
      <c r="I198" s="194"/>
      <c r="J198" s="195">
        <f>ROUND(I198*H198,2)</f>
        <v>0</v>
      </c>
      <c r="K198" s="191" t="s">
        <v>132</v>
      </c>
      <c r="L198" s="61"/>
      <c r="M198" s="196" t="s">
        <v>21</v>
      </c>
      <c r="N198" s="197" t="s">
        <v>42</v>
      </c>
      <c r="O198" s="4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AR198" s="24" t="s">
        <v>133</v>
      </c>
      <c r="AT198" s="24" t="s">
        <v>128</v>
      </c>
      <c r="AU198" s="24" t="s">
        <v>81</v>
      </c>
      <c r="AY198" s="24" t="s">
        <v>126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24" t="s">
        <v>79</v>
      </c>
      <c r="BK198" s="200">
        <f>ROUND(I198*H198,2)</f>
        <v>0</v>
      </c>
      <c r="BL198" s="24" t="s">
        <v>133</v>
      </c>
      <c r="BM198" s="24" t="s">
        <v>372</v>
      </c>
    </row>
    <row r="199" spans="2:65" s="1" customFormat="1" ht="22.5" customHeight="1">
      <c r="B199" s="41"/>
      <c r="C199" s="189" t="s">
        <v>373</v>
      </c>
      <c r="D199" s="189" t="s">
        <v>128</v>
      </c>
      <c r="E199" s="190" t="s">
        <v>374</v>
      </c>
      <c r="F199" s="191" t="s">
        <v>375</v>
      </c>
      <c r="G199" s="192" t="s">
        <v>160</v>
      </c>
      <c r="H199" s="193">
        <v>0.2</v>
      </c>
      <c r="I199" s="194"/>
      <c r="J199" s="195">
        <f>ROUND(I199*H199,2)</f>
        <v>0</v>
      </c>
      <c r="K199" s="191" t="s">
        <v>132</v>
      </c>
      <c r="L199" s="61"/>
      <c r="M199" s="196" t="s">
        <v>21</v>
      </c>
      <c r="N199" s="197" t="s">
        <v>42</v>
      </c>
      <c r="O199" s="42"/>
      <c r="P199" s="198">
        <f>O199*H199</f>
        <v>0</v>
      </c>
      <c r="Q199" s="198">
        <v>0</v>
      </c>
      <c r="R199" s="198">
        <f>Q199*H199</f>
        <v>0</v>
      </c>
      <c r="S199" s="198">
        <v>2</v>
      </c>
      <c r="T199" s="199">
        <f>S199*H199</f>
        <v>0.4</v>
      </c>
      <c r="AR199" s="24" t="s">
        <v>133</v>
      </c>
      <c r="AT199" s="24" t="s">
        <v>128</v>
      </c>
      <c r="AU199" s="24" t="s">
        <v>81</v>
      </c>
      <c r="AY199" s="24" t="s">
        <v>126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24" t="s">
        <v>79</v>
      </c>
      <c r="BK199" s="200">
        <f>ROUND(I199*H199,2)</f>
        <v>0</v>
      </c>
      <c r="BL199" s="24" t="s">
        <v>133</v>
      </c>
      <c r="BM199" s="24" t="s">
        <v>376</v>
      </c>
    </row>
    <row r="200" spans="2:65" s="12" customFormat="1" ht="13.5">
      <c r="B200" s="213"/>
      <c r="C200" s="214"/>
      <c r="D200" s="235" t="s">
        <v>135</v>
      </c>
      <c r="E200" s="236" t="s">
        <v>21</v>
      </c>
      <c r="F200" s="237" t="s">
        <v>377</v>
      </c>
      <c r="G200" s="214"/>
      <c r="H200" s="238">
        <v>0.2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135</v>
      </c>
      <c r="AU200" s="223" t="s">
        <v>81</v>
      </c>
      <c r="AV200" s="12" t="s">
        <v>81</v>
      </c>
      <c r="AW200" s="12" t="s">
        <v>35</v>
      </c>
      <c r="AX200" s="12" t="s">
        <v>79</v>
      </c>
      <c r="AY200" s="223" t="s">
        <v>126</v>
      </c>
    </row>
    <row r="201" spans="2:65" s="1" customFormat="1" ht="22.5" customHeight="1">
      <c r="B201" s="41"/>
      <c r="C201" s="189" t="s">
        <v>378</v>
      </c>
      <c r="D201" s="189" t="s">
        <v>128</v>
      </c>
      <c r="E201" s="190" t="s">
        <v>379</v>
      </c>
      <c r="F201" s="191" t="s">
        <v>380</v>
      </c>
      <c r="G201" s="192" t="s">
        <v>131</v>
      </c>
      <c r="H201" s="193">
        <v>15</v>
      </c>
      <c r="I201" s="194"/>
      <c r="J201" s="195">
        <f>ROUND(I201*H201,2)</f>
        <v>0</v>
      </c>
      <c r="K201" s="191" t="s">
        <v>132</v>
      </c>
      <c r="L201" s="61"/>
      <c r="M201" s="196" t="s">
        <v>21</v>
      </c>
      <c r="N201" s="197" t="s">
        <v>42</v>
      </c>
      <c r="O201" s="42"/>
      <c r="P201" s="198">
        <f>O201*H201</f>
        <v>0</v>
      </c>
      <c r="Q201" s="198">
        <v>0</v>
      </c>
      <c r="R201" s="198">
        <f>Q201*H201</f>
        <v>0</v>
      </c>
      <c r="S201" s="198">
        <v>6.3E-2</v>
      </c>
      <c r="T201" s="199">
        <f>S201*H201</f>
        <v>0.94500000000000006</v>
      </c>
      <c r="AR201" s="24" t="s">
        <v>133</v>
      </c>
      <c r="AT201" s="24" t="s">
        <v>128</v>
      </c>
      <c r="AU201" s="24" t="s">
        <v>81</v>
      </c>
      <c r="AY201" s="24" t="s">
        <v>126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24" t="s">
        <v>79</v>
      </c>
      <c r="BK201" s="200">
        <f>ROUND(I201*H201,2)</f>
        <v>0</v>
      </c>
      <c r="BL201" s="24" t="s">
        <v>133</v>
      </c>
      <c r="BM201" s="24" t="s">
        <v>381</v>
      </c>
    </row>
    <row r="202" spans="2:65" s="12" customFormat="1" ht="13.5">
      <c r="B202" s="213"/>
      <c r="C202" s="214"/>
      <c r="D202" s="235" t="s">
        <v>135</v>
      </c>
      <c r="E202" s="236" t="s">
        <v>21</v>
      </c>
      <c r="F202" s="237" t="s">
        <v>382</v>
      </c>
      <c r="G202" s="214"/>
      <c r="H202" s="238">
        <v>15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135</v>
      </c>
      <c r="AU202" s="223" t="s">
        <v>81</v>
      </c>
      <c r="AV202" s="12" t="s">
        <v>81</v>
      </c>
      <c r="AW202" s="12" t="s">
        <v>35</v>
      </c>
      <c r="AX202" s="12" t="s">
        <v>79</v>
      </c>
      <c r="AY202" s="223" t="s">
        <v>126</v>
      </c>
    </row>
    <row r="203" spans="2:65" s="1" customFormat="1" ht="22.5" customHeight="1">
      <c r="B203" s="41"/>
      <c r="C203" s="189" t="s">
        <v>383</v>
      </c>
      <c r="D203" s="189" t="s">
        <v>128</v>
      </c>
      <c r="E203" s="190" t="s">
        <v>384</v>
      </c>
      <c r="F203" s="191" t="s">
        <v>385</v>
      </c>
      <c r="G203" s="192" t="s">
        <v>131</v>
      </c>
      <c r="H203" s="193">
        <v>46.5</v>
      </c>
      <c r="I203" s="194"/>
      <c r="J203" s="195">
        <f>ROUND(I203*H203,2)</f>
        <v>0</v>
      </c>
      <c r="K203" s="191" t="s">
        <v>132</v>
      </c>
      <c r="L203" s="61"/>
      <c r="M203" s="196" t="s">
        <v>21</v>
      </c>
      <c r="N203" s="197" t="s">
        <v>42</v>
      </c>
      <c r="O203" s="4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AR203" s="24" t="s">
        <v>133</v>
      </c>
      <c r="AT203" s="24" t="s">
        <v>128</v>
      </c>
      <c r="AU203" s="24" t="s">
        <v>81</v>
      </c>
      <c r="AY203" s="24" t="s">
        <v>126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24" t="s">
        <v>79</v>
      </c>
      <c r="BK203" s="200">
        <f>ROUND(I203*H203,2)</f>
        <v>0</v>
      </c>
      <c r="BL203" s="24" t="s">
        <v>133</v>
      </c>
      <c r="BM203" s="24" t="s">
        <v>386</v>
      </c>
    </row>
    <row r="204" spans="2:65" s="12" customFormat="1" ht="13.5">
      <c r="B204" s="213"/>
      <c r="C204" s="214"/>
      <c r="D204" s="235" t="s">
        <v>135</v>
      </c>
      <c r="E204" s="236" t="s">
        <v>21</v>
      </c>
      <c r="F204" s="237" t="s">
        <v>387</v>
      </c>
      <c r="G204" s="214"/>
      <c r="H204" s="238">
        <v>46.5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135</v>
      </c>
      <c r="AU204" s="223" t="s">
        <v>81</v>
      </c>
      <c r="AV204" s="12" t="s">
        <v>81</v>
      </c>
      <c r="AW204" s="12" t="s">
        <v>35</v>
      </c>
      <c r="AX204" s="12" t="s">
        <v>79</v>
      </c>
      <c r="AY204" s="223" t="s">
        <v>126</v>
      </c>
    </row>
    <row r="205" spans="2:65" s="1" customFormat="1" ht="31.5" customHeight="1">
      <c r="B205" s="41"/>
      <c r="C205" s="189" t="s">
        <v>388</v>
      </c>
      <c r="D205" s="189" t="s">
        <v>128</v>
      </c>
      <c r="E205" s="190" t="s">
        <v>389</v>
      </c>
      <c r="F205" s="191" t="s">
        <v>390</v>
      </c>
      <c r="G205" s="192" t="s">
        <v>131</v>
      </c>
      <c r="H205" s="193">
        <v>4.6500000000000004</v>
      </c>
      <c r="I205" s="194"/>
      <c r="J205" s="195">
        <f>ROUND(I205*H205,2)</f>
        <v>0</v>
      </c>
      <c r="K205" s="191" t="s">
        <v>132</v>
      </c>
      <c r="L205" s="61"/>
      <c r="M205" s="196" t="s">
        <v>21</v>
      </c>
      <c r="N205" s="197" t="s">
        <v>42</v>
      </c>
      <c r="O205" s="42"/>
      <c r="P205" s="198">
        <f>O205*H205</f>
        <v>0</v>
      </c>
      <c r="Q205" s="198">
        <v>3.0779999999999998E-2</v>
      </c>
      <c r="R205" s="198">
        <f>Q205*H205</f>
        <v>0.143127</v>
      </c>
      <c r="S205" s="198">
        <v>0</v>
      </c>
      <c r="T205" s="199">
        <f>S205*H205</f>
        <v>0</v>
      </c>
      <c r="AR205" s="24" t="s">
        <v>133</v>
      </c>
      <c r="AT205" s="24" t="s">
        <v>128</v>
      </c>
      <c r="AU205" s="24" t="s">
        <v>81</v>
      </c>
      <c r="AY205" s="24" t="s">
        <v>126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24" t="s">
        <v>79</v>
      </c>
      <c r="BK205" s="200">
        <f>ROUND(I205*H205,2)</f>
        <v>0</v>
      </c>
      <c r="BL205" s="24" t="s">
        <v>133</v>
      </c>
      <c r="BM205" s="24" t="s">
        <v>391</v>
      </c>
    </row>
    <row r="206" spans="2:65" s="11" customFormat="1" ht="13.5">
      <c r="B206" s="201"/>
      <c r="C206" s="202"/>
      <c r="D206" s="203" t="s">
        <v>135</v>
      </c>
      <c r="E206" s="204" t="s">
        <v>21</v>
      </c>
      <c r="F206" s="205" t="s">
        <v>392</v>
      </c>
      <c r="G206" s="202"/>
      <c r="H206" s="206" t="s">
        <v>21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135</v>
      </c>
      <c r="AU206" s="212" t="s">
        <v>81</v>
      </c>
      <c r="AV206" s="11" t="s">
        <v>79</v>
      </c>
      <c r="AW206" s="11" t="s">
        <v>35</v>
      </c>
      <c r="AX206" s="11" t="s">
        <v>71</v>
      </c>
      <c r="AY206" s="212" t="s">
        <v>126</v>
      </c>
    </row>
    <row r="207" spans="2:65" s="12" customFormat="1" ht="13.5">
      <c r="B207" s="213"/>
      <c r="C207" s="214"/>
      <c r="D207" s="235" t="s">
        <v>135</v>
      </c>
      <c r="E207" s="236" t="s">
        <v>21</v>
      </c>
      <c r="F207" s="237" t="s">
        <v>393</v>
      </c>
      <c r="G207" s="214"/>
      <c r="H207" s="238">
        <v>4.6500000000000004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135</v>
      </c>
      <c r="AU207" s="223" t="s">
        <v>81</v>
      </c>
      <c r="AV207" s="12" t="s">
        <v>81</v>
      </c>
      <c r="AW207" s="12" t="s">
        <v>35</v>
      </c>
      <c r="AX207" s="12" t="s">
        <v>79</v>
      </c>
      <c r="AY207" s="223" t="s">
        <v>126</v>
      </c>
    </row>
    <row r="208" spans="2:65" s="1" customFormat="1" ht="31.5" customHeight="1">
      <c r="B208" s="41"/>
      <c r="C208" s="189" t="s">
        <v>394</v>
      </c>
      <c r="D208" s="189" t="s">
        <v>128</v>
      </c>
      <c r="E208" s="190" t="s">
        <v>395</v>
      </c>
      <c r="F208" s="191" t="s">
        <v>396</v>
      </c>
      <c r="G208" s="192" t="s">
        <v>131</v>
      </c>
      <c r="H208" s="193">
        <v>4.6500000000000004</v>
      </c>
      <c r="I208" s="194"/>
      <c r="J208" s="195">
        <f>ROUND(I208*H208,2)</f>
        <v>0</v>
      </c>
      <c r="K208" s="191" t="s">
        <v>132</v>
      </c>
      <c r="L208" s="61"/>
      <c r="M208" s="196" t="s">
        <v>21</v>
      </c>
      <c r="N208" s="197" t="s">
        <v>42</v>
      </c>
      <c r="O208" s="4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AR208" s="24" t="s">
        <v>133</v>
      </c>
      <c r="AT208" s="24" t="s">
        <v>128</v>
      </c>
      <c r="AU208" s="24" t="s">
        <v>81</v>
      </c>
      <c r="AY208" s="24" t="s">
        <v>126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24" t="s">
        <v>79</v>
      </c>
      <c r="BK208" s="200">
        <f>ROUND(I208*H208,2)</f>
        <v>0</v>
      </c>
      <c r="BL208" s="24" t="s">
        <v>133</v>
      </c>
      <c r="BM208" s="24" t="s">
        <v>397</v>
      </c>
    </row>
    <row r="209" spans="2:65" s="1" customFormat="1" ht="31.5" customHeight="1">
      <c r="B209" s="41"/>
      <c r="C209" s="189" t="s">
        <v>398</v>
      </c>
      <c r="D209" s="189" t="s">
        <v>128</v>
      </c>
      <c r="E209" s="190" t="s">
        <v>399</v>
      </c>
      <c r="F209" s="191" t="s">
        <v>400</v>
      </c>
      <c r="G209" s="192" t="s">
        <v>131</v>
      </c>
      <c r="H209" s="193">
        <v>46.5</v>
      </c>
      <c r="I209" s="194"/>
      <c r="J209" s="195">
        <f>ROUND(I209*H209,2)</f>
        <v>0</v>
      </c>
      <c r="K209" s="191" t="s">
        <v>132</v>
      </c>
      <c r="L209" s="61"/>
      <c r="M209" s="196" t="s">
        <v>21</v>
      </c>
      <c r="N209" s="197" t="s">
        <v>42</v>
      </c>
      <c r="O209" s="42"/>
      <c r="P209" s="198">
        <f>O209*H209</f>
        <v>0</v>
      </c>
      <c r="Q209" s="198">
        <v>3.7199999999999997E-2</v>
      </c>
      <c r="R209" s="198">
        <f>Q209*H209</f>
        <v>1.7297999999999998</v>
      </c>
      <c r="S209" s="198">
        <v>0</v>
      </c>
      <c r="T209" s="199">
        <f>S209*H209</f>
        <v>0</v>
      </c>
      <c r="AR209" s="24" t="s">
        <v>133</v>
      </c>
      <c r="AT209" s="24" t="s">
        <v>128</v>
      </c>
      <c r="AU209" s="24" t="s">
        <v>81</v>
      </c>
      <c r="AY209" s="24" t="s">
        <v>126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24" t="s">
        <v>79</v>
      </c>
      <c r="BK209" s="200">
        <f>ROUND(I209*H209,2)</f>
        <v>0</v>
      </c>
      <c r="BL209" s="24" t="s">
        <v>133</v>
      </c>
      <c r="BM209" s="24" t="s">
        <v>401</v>
      </c>
    </row>
    <row r="210" spans="2:65" s="1" customFormat="1" ht="31.5" customHeight="1">
      <c r="B210" s="41"/>
      <c r="C210" s="189" t="s">
        <v>402</v>
      </c>
      <c r="D210" s="189" t="s">
        <v>128</v>
      </c>
      <c r="E210" s="190" t="s">
        <v>403</v>
      </c>
      <c r="F210" s="191" t="s">
        <v>404</v>
      </c>
      <c r="G210" s="192" t="s">
        <v>131</v>
      </c>
      <c r="H210" s="193">
        <v>46.5</v>
      </c>
      <c r="I210" s="194"/>
      <c r="J210" s="195">
        <f>ROUND(I210*H210,2)</f>
        <v>0</v>
      </c>
      <c r="K210" s="191" t="s">
        <v>132</v>
      </c>
      <c r="L210" s="61"/>
      <c r="M210" s="196" t="s">
        <v>21</v>
      </c>
      <c r="N210" s="197" t="s">
        <v>42</v>
      </c>
      <c r="O210" s="4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AR210" s="24" t="s">
        <v>133</v>
      </c>
      <c r="AT210" s="24" t="s">
        <v>128</v>
      </c>
      <c r="AU210" s="24" t="s">
        <v>81</v>
      </c>
      <c r="AY210" s="24" t="s">
        <v>126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24" t="s">
        <v>79</v>
      </c>
      <c r="BK210" s="200">
        <f>ROUND(I210*H210,2)</f>
        <v>0</v>
      </c>
      <c r="BL210" s="24" t="s">
        <v>133</v>
      </c>
      <c r="BM210" s="24" t="s">
        <v>405</v>
      </c>
    </row>
    <row r="211" spans="2:65" s="10" customFormat="1" ht="29.85" customHeight="1">
      <c r="B211" s="172"/>
      <c r="C211" s="173"/>
      <c r="D211" s="186" t="s">
        <v>70</v>
      </c>
      <c r="E211" s="187" t="s">
        <v>406</v>
      </c>
      <c r="F211" s="187" t="s">
        <v>407</v>
      </c>
      <c r="G211" s="173"/>
      <c r="H211" s="173"/>
      <c r="I211" s="176"/>
      <c r="J211" s="188">
        <f>BK211</f>
        <v>0</v>
      </c>
      <c r="K211" s="173"/>
      <c r="L211" s="178"/>
      <c r="M211" s="179"/>
      <c r="N211" s="180"/>
      <c r="O211" s="180"/>
      <c r="P211" s="181">
        <f>SUM(P212:P237)</f>
        <v>0</v>
      </c>
      <c r="Q211" s="180"/>
      <c r="R211" s="181">
        <f>SUM(R212:R237)</f>
        <v>0</v>
      </c>
      <c r="S211" s="180"/>
      <c r="T211" s="182">
        <f>SUM(T212:T237)</f>
        <v>0</v>
      </c>
      <c r="AR211" s="183" t="s">
        <v>79</v>
      </c>
      <c r="AT211" s="184" t="s">
        <v>70</v>
      </c>
      <c r="AU211" s="184" t="s">
        <v>79</v>
      </c>
      <c r="AY211" s="183" t="s">
        <v>126</v>
      </c>
      <c r="BK211" s="185">
        <f>SUM(BK212:BK237)</f>
        <v>0</v>
      </c>
    </row>
    <row r="212" spans="2:65" s="1" customFormat="1" ht="31.5" customHeight="1">
      <c r="B212" s="41"/>
      <c r="C212" s="189" t="s">
        <v>408</v>
      </c>
      <c r="D212" s="189" t="s">
        <v>128</v>
      </c>
      <c r="E212" s="190" t="s">
        <v>409</v>
      </c>
      <c r="F212" s="191" t="s">
        <v>410</v>
      </c>
      <c r="G212" s="192" t="s">
        <v>209</v>
      </c>
      <c r="H212" s="193">
        <v>1.345</v>
      </c>
      <c r="I212" s="194"/>
      <c r="J212" s="195">
        <f>ROUND(I212*H212,2)</f>
        <v>0</v>
      </c>
      <c r="K212" s="191" t="s">
        <v>132</v>
      </c>
      <c r="L212" s="61"/>
      <c r="M212" s="196" t="s">
        <v>21</v>
      </c>
      <c r="N212" s="197" t="s">
        <v>42</v>
      </c>
      <c r="O212" s="4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AR212" s="24" t="s">
        <v>133</v>
      </c>
      <c r="AT212" s="24" t="s">
        <v>128</v>
      </c>
      <c r="AU212" s="24" t="s">
        <v>81</v>
      </c>
      <c r="AY212" s="24" t="s">
        <v>126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24" t="s">
        <v>79</v>
      </c>
      <c r="BK212" s="200">
        <f>ROUND(I212*H212,2)</f>
        <v>0</v>
      </c>
      <c r="BL212" s="24" t="s">
        <v>133</v>
      </c>
      <c r="BM212" s="24" t="s">
        <v>411</v>
      </c>
    </row>
    <row r="213" spans="2:65" s="12" customFormat="1" ht="13.5">
      <c r="B213" s="213"/>
      <c r="C213" s="214"/>
      <c r="D213" s="203" t="s">
        <v>135</v>
      </c>
      <c r="E213" s="215" t="s">
        <v>21</v>
      </c>
      <c r="F213" s="216" t="s">
        <v>412</v>
      </c>
      <c r="G213" s="214"/>
      <c r="H213" s="217">
        <v>0.94499999999999995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135</v>
      </c>
      <c r="AU213" s="223" t="s">
        <v>81</v>
      </c>
      <c r="AV213" s="12" t="s">
        <v>81</v>
      </c>
      <c r="AW213" s="12" t="s">
        <v>35</v>
      </c>
      <c r="AX213" s="12" t="s">
        <v>71</v>
      </c>
      <c r="AY213" s="223" t="s">
        <v>126</v>
      </c>
    </row>
    <row r="214" spans="2:65" s="12" customFormat="1" ht="13.5">
      <c r="B214" s="213"/>
      <c r="C214" s="214"/>
      <c r="D214" s="203" t="s">
        <v>135</v>
      </c>
      <c r="E214" s="215" t="s">
        <v>21</v>
      </c>
      <c r="F214" s="216" t="s">
        <v>413</v>
      </c>
      <c r="G214" s="214"/>
      <c r="H214" s="217">
        <v>0.4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135</v>
      </c>
      <c r="AU214" s="223" t="s">
        <v>81</v>
      </c>
      <c r="AV214" s="12" t="s">
        <v>81</v>
      </c>
      <c r="AW214" s="12" t="s">
        <v>35</v>
      </c>
      <c r="AX214" s="12" t="s">
        <v>71</v>
      </c>
      <c r="AY214" s="223" t="s">
        <v>126</v>
      </c>
    </row>
    <row r="215" spans="2:65" s="14" customFormat="1" ht="13.5">
      <c r="B215" s="249"/>
      <c r="C215" s="250"/>
      <c r="D215" s="235" t="s">
        <v>135</v>
      </c>
      <c r="E215" s="251" t="s">
        <v>21</v>
      </c>
      <c r="F215" s="252" t="s">
        <v>414</v>
      </c>
      <c r="G215" s="250"/>
      <c r="H215" s="253">
        <v>1.345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135</v>
      </c>
      <c r="AU215" s="259" t="s">
        <v>81</v>
      </c>
      <c r="AV215" s="14" t="s">
        <v>133</v>
      </c>
      <c r="AW215" s="14" t="s">
        <v>35</v>
      </c>
      <c r="AX215" s="14" t="s">
        <v>79</v>
      </c>
      <c r="AY215" s="259" t="s">
        <v>126</v>
      </c>
    </row>
    <row r="216" spans="2:65" s="1" customFormat="1" ht="31.5" customHeight="1">
      <c r="B216" s="41"/>
      <c r="C216" s="189" t="s">
        <v>415</v>
      </c>
      <c r="D216" s="189" t="s">
        <v>128</v>
      </c>
      <c r="E216" s="190" t="s">
        <v>416</v>
      </c>
      <c r="F216" s="191" t="s">
        <v>417</v>
      </c>
      <c r="G216" s="192" t="s">
        <v>209</v>
      </c>
      <c r="H216" s="193">
        <v>1.345</v>
      </c>
      <c r="I216" s="194"/>
      <c r="J216" s="195">
        <f>ROUND(I216*H216,2)</f>
        <v>0</v>
      </c>
      <c r="K216" s="191" t="s">
        <v>132</v>
      </c>
      <c r="L216" s="61"/>
      <c r="M216" s="196" t="s">
        <v>21</v>
      </c>
      <c r="N216" s="197" t="s">
        <v>42</v>
      </c>
      <c r="O216" s="4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AR216" s="24" t="s">
        <v>133</v>
      </c>
      <c r="AT216" s="24" t="s">
        <v>128</v>
      </c>
      <c r="AU216" s="24" t="s">
        <v>81</v>
      </c>
      <c r="AY216" s="24" t="s">
        <v>126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24" t="s">
        <v>79</v>
      </c>
      <c r="BK216" s="200">
        <f>ROUND(I216*H216,2)</f>
        <v>0</v>
      </c>
      <c r="BL216" s="24" t="s">
        <v>133</v>
      </c>
      <c r="BM216" s="24" t="s">
        <v>418</v>
      </c>
    </row>
    <row r="217" spans="2:65" s="12" customFormat="1" ht="13.5">
      <c r="B217" s="213"/>
      <c r="C217" s="214"/>
      <c r="D217" s="203" t="s">
        <v>135</v>
      </c>
      <c r="E217" s="215" t="s">
        <v>21</v>
      </c>
      <c r="F217" s="216" t="s">
        <v>412</v>
      </c>
      <c r="G217" s="214"/>
      <c r="H217" s="217">
        <v>0.94499999999999995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135</v>
      </c>
      <c r="AU217" s="223" t="s">
        <v>81</v>
      </c>
      <c r="AV217" s="12" t="s">
        <v>81</v>
      </c>
      <c r="AW217" s="12" t="s">
        <v>35</v>
      </c>
      <c r="AX217" s="12" t="s">
        <v>71</v>
      </c>
      <c r="AY217" s="223" t="s">
        <v>126</v>
      </c>
    </row>
    <row r="218" spans="2:65" s="12" customFormat="1" ht="13.5">
      <c r="B218" s="213"/>
      <c r="C218" s="214"/>
      <c r="D218" s="203" t="s">
        <v>135</v>
      </c>
      <c r="E218" s="215" t="s">
        <v>21</v>
      </c>
      <c r="F218" s="216" t="s">
        <v>413</v>
      </c>
      <c r="G218" s="214"/>
      <c r="H218" s="217">
        <v>0.4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135</v>
      </c>
      <c r="AU218" s="223" t="s">
        <v>81</v>
      </c>
      <c r="AV218" s="12" t="s">
        <v>81</v>
      </c>
      <c r="AW218" s="12" t="s">
        <v>35</v>
      </c>
      <c r="AX218" s="12" t="s">
        <v>71</v>
      </c>
      <c r="AY218" s="223" t="s">
        <v>126</v>
      </c>
    </row>
    <row r="219" spans="2:65" s="14" customFormat="1" ht="13.5">
      <c r="B219" s="249"/>
      <c r="C219" s="250"/>
      <c r="D219" s="235" t="s">
        <v>135</v>
      </c>
      <c r="E219" s="251" t="s">
        <v>21</v>
      </c>
      <c r="F219" s="252" t="s">
        <v>414</v>
      </c>
      <c r="G219" s="250"/>
      <c r="H219" s="253">
        <v>1.345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AT219" s="259" t="s">
        <v>135</v>
      </c>
      <c r="AU219" s="259" t="s">
        <v>81</v>
      </c>
      <c r="AV219" s="14" t="s">
        <v>133</v>
      </c>
      <c r="AW219" s="14" t="s">
        <v>35</v>
      </c>
      <c r="AX219" s="14" t="s">
        <v>79</v>
      </c>
      <c r="AY219" s="259" t="s">
        <v>126</v>
      </c>
    </row>
    <row r="220" spans="2:65" s="1" customFormat="1" ht="31.5" customHeight="1">
      <c r="B220" s="41"/>
      <c r="C220" s="189" t="s">
        <v>419</v>
      </c>
      <c r="D220" s="189" t="s">
        <v>128</v>
      </c>
      <c r="E220" s="190" t="s">
        <v>420</v>
      </c>
      <c r="F220" s="191" t="s">
        <v>421</v>
      </c>
      <c r="G220" s="192" t="s">
        <v>209</v>
      </c>
      <c r="H220" s="193">
        <v>18.829999999999998</v>
      </c>
      <c r="I220" s="194"/>
      <c r="J220" s="195">
        <f>ROUND(I220*H220,2)</f>
        <v>0</v>
      </c>
      <c r="K220" s="191" t="s">
        <v>132</v>
      </c>
      <c r="L220" s="61"/>
      <c r="M220" s="196" t="s">
        <v>21</v>
      </c>
      <c r="N220" s="197" t="s">
        <v>42</v>
      </c>
      <c r="O220" s="4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AR220" s="24" t="s">
        <v>133</v>
      </c>
      <c r="AT220" s="24" t="s">
        <v>128</v>
      </c>
      <c r="AU220" s="24" t="s">
        <v>81</v>
      </c>
      <c r="AY220" s="24" t="s">
        <v>126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24" t="s">
        <v>79</v>
      </c>
      <c r="BK220" s="200">
        <f>ROUND(I220*H220,2)</f>
        <v>0</v>
      </c>
      <c r="BL220" s="24" t="s">
        <v>133</v>
      </c>
      <c r="BM220" s="24" t="s">
        <v>422</v>
      </c>
    </row>
    <row r="221" spans="2:65" s="12" customFormat="1" ht="13.5">
      <c r="B221" s="213"/>
      <c r="C221" s="214"/>
      <c r="D221" s="235" t="s">
        <v>135</v>
      </c>
      <c r="E221" s="214"/>
      <c r="F221" s="237" t="s">
        <v>423</v>
      </c>
      <c r="G221" s="214"/>
      <c r="H221" s="238">
        <v>18.829999999999998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135</v>
      </c>
      <c r="AU221" s="223" t="s">
        <v>81</v>
      </c>
      <c r="AV221" s="12" t="s">
        <v>81</v>
      </c>
      <c r="AW221" s="12" t="s">
        <v>6</v>
      </c>
      <c r="AX221" s="12" t="s">
        <v>79</v>
      </c>
      <c r="AY221" s="223" t="s">
        <v>126</v>
      </c>
    </row>
    <row r="222" spans="2:65" s="1" customFormat="1" ht="22.5" customHeight="1">
      <c r="B222" s="41"/>
      <c r="C222" s="189" t="s">
        <v>424</v>
      </c>
      <c r="D222" s="189" t="s">
        <v>128</v>
      </c>
      <c r="E222" s="190" t="s">
        <v>425</v>
      </c>
      <c r="F222" s="191" t="s">
        <v>426</v>
      </c>
      <c r="G222" s="192" t="s">
        <v>209</v>
      </c>
      <c r="H222" s="193">
        <v>0.4</v>
      </c>
      <c r="I222" s="194"/>
      <c r="J222" s="195">
        <f>ROUND(I222*H222,2)</f>
        <v>0</v>
      </c>
      <c r="K222" s="191" t="s">
        <v>132</v>
      </c>
      <c r="L222" s="61"/>
      <c r="M222" s="196" t="s">
        <v>21</v>
      </c>
      <c r="N222" s="197" t="s">
        <v>42</v>
      </c>
      <c r="O222" s="4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AR222" s="24" t="s">
        <v>133</v>
      </c>
      <c r="AT222" s="24" t="s">
        <v>128</v>
      </c>
      <c r="AU222" s="24" t="s">
        <v>81</v>
      </c>
      <c r="AY222" s="24" t="s">
        <v>126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24" t="s">
        <v>79</v>
      </c>
      <c r="BK222" s="200">
        <f>ROUND(I222*H222,2)</f>
        <v>0</v>
      </c>
      <c r="BL222" s="24" t="s">
        <v>133</v>
      </c>
      <c r="BM222" s="24" t="s">
        <v>427</v>
      </c>
    </row>
    <row r="223" spans="2:65" s="12" customFormat="1" ht="13.5">
      <c r="B223" s="213"/>
      <c r="C223" s="214"/>
      <c r="D223" s="235" t="s">
        <v>135</v>
      </c>
      <c r="E223" s="236" t="s">
        <v>21</v>
      </c>
      <c r="F223" s="237" t="s">
        <v>413</v>
      </c>
      <c r="G223" s="214"/>
      <c r="H223" s="238">
        <v>0.4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135</v>
      </c>
      <c r="AU223" s="223" t="s">
        <v>81</v>
      </c>
      <c r="AV223" s="12" t="s">
        <v>81</v>
      </c>
      <c r="AW223" s="12" t="s">
        <v>35</v>
      </c>
      <c r="AX223" s="12" t="s">
        <v>79</v>
      </c>
      <c r="AY223" s="223" t="s">
        <v>126</v>
      </c>
    </row>
    <row r="224" spans="2:65" s="1" customFormat="1" ht="22.5" customHeight="1">
      <c r="B224" s="41"/>
      <c r="C224" s="189" t="s">
        <v>428</v>
      </c>
      <c r="D224" s="189" t="s">
        <v>128</v>
      </c>
      <c r="E224" s="190" t="s">
        <v>429</v>
      </c>
      <c r="F224" s="191" t="s">
        <v>430</v>
      </c>
      <c r="G224" s="192" t="s">
        <v>209</v>
      </c>
      <c r="H224" s="193">
        <v>0.94499999999999995</v>
      </c>
      <c r="I224" s="194"/>
      <c r="J224" s="195">
        <f>ROUND(I224*H224,2)</f>
        <v>0</v>
      </c>
      <c r="K224" s="191" t="s">
        <v>132</v>
      </c>
      <c r="L224" s="61"/>
      <c r="M224" s="196" t="s">
        <v>21</v>
      </c>
      <c r="N224" s="197" t="s">
        <v>42</v>
      </c>
      <c r="O224" s="42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AR224" s="24" t="s">
        <v>133</v>
      </c>
      <c r="AT224" s="24" t="s">
        <v>128</v>
      </c>
      <c r="AU224" s="24" t="s">
        <v>81</v>
      </c>
      <c r="AY224" s="24" t="s">
        <v>126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24" t="s">
        <v>79</v>
      </c>
      <c r="BK224" s="200">
        <f>ROUND(I224*H224,2)</f>
        <v>0</v>
      </c>
      <c r="BL224" s="24" t="s">
        <v>133</v>
      </c>
      <c r="BM224" s="24" t="s">
        <v>431</v>
      </c>
    </row>
    <row r="225" spans="2:65" s="12" customFormat="1" ht="13.5">
      <c r="B225" s="213"/>
      <c r="C225" s="214"/>
      <c r="D225" s="235" t="s">
        <v>135</v>
      </c>
      <c r="E225" s="236" t="s">
        <v>21</v>
      </c>
      <c r="F225" s="237" t="s">
        <v>412</v>
      </c>
      <c r="G225" s="214"/>
      <c r="H225" s="238">
        <v>0.94499999999999995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135</v>
      </c>
      <c r="AU225" s="223" t="s">
        <v>81</v>
      </c>
      <c r="AV225" s="12" t="s">
        <v>81</v>
      </c>
      <c r="AW225" s="12" t="s">
        <v>35</v>
      </c>
      <c r="AX225" s="12" t="s">
        <v>79</v>
      </c>
      <c r="AY225" s="223" t="s">
        <v>126</v>
      </c>
    </row>
    <row r="226" spans="2:65" s="1" customFormat="1" ht="31.5" customHeight="1">
      <c r="B226" s="41"/>
      <c r="C226" s="189" t="s">
        <v>432</v>
      </c>
      <c r="D226" s="189" t="s">
        <v>128</v>
      </c>
      <c r="E226" s="190" t="s">
        <v>433</v>
      </c>
      <c r="F226" s="191" t="s">
        <v>434</v>
      </c>
      <c r="G226" s="192" t="s">
        <v>209</v>
      </c>
      <c r="H226" s="193">
        <v>53.24</v>
      </c>
      <c r="I226" s="194"/>
      <c r="J226" s="195">
        <f>ROUND(I226*H226,2)</f>
        <v>0</v>
      </c>
      <c r="K226" s="191" t="s">
        <v>132</v>
      </c>
      <c r="L226" s="61"/>
      <c r="M226" s="196" t="s">
        <v>21</v>
      </c>
      <c r="N226" s="197" t="s">
        <v>42</v>
      </c>
      <c r="O226" s="4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AR226" s="24" t="s">
        <v>133</v>
      </c>
      <c r="AT226" s="24" t="s">
        <v>128</v>
      </c>
      <c r="AU226" s="24" t="s">
        <v>81</v>
      </c>
      <c r="AY226" s="24" t="s">
        <v>126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24" t="s">
        <v>79</v>
      </c>
      <c r="BK226" s="200">
        <f>ROUND(I226*H226,2)</f>
        <v>0</v>
      </c>
      <c r="BL226" s="24" t="s">
        <v>133</v>
      </c>
      <c r="BM226" s="24" t="s">
        <v>435</v>
      </c>
    </row>
    <row r="227" spans="2:65" s="12" customFormat="1" ht="13.5">
      <c r="B227" s="213"/>
      <c r="C227" s="214"/>
      <c r="D227" s="235" t="s">
        <v>135</v>
      </c>
      <c r="E227" s="236" t="s">
        <v>21</v>
      </c>
      <c r="F227" s="237" t="s">
        <v>436</v>
      </c>
      <c r="G227" s="214"/>
      <c r="H227" s="238">
        <v>53.24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135</v>
      </c>
      <c r="AU227" s="223" t="s">
        <v>81</v>
      </c>
      <c r="AV227" s="12" t="s">
        <v>81</v>
      </c>
      <c r="AW227" s="12" t="s">
        <v>35</v>
      </c>
      <c r="AX227" s="12" t="s">
        <v>79</v>
      </c>
      <c r="AY227" s="223" t="s">
        <v>126</v>
      </c>
    </row>
    <row r="228" spans="2:65" s="1" customFormat="1" ht="31.5" customHeight="1">
      <c r="B228" s="41"/>
      <c r="C228" s="189" t="s">
        <v>437</v>
      </c>
      <c r="D228" s="189" t="s">
        <v>128</v>
      </c>
      <c r="E228" s="190" t="s">
        <v>438</v>
      </c>
      <c r="F228" s="191" t="s">
        <v>439</v>
      </c>
      <c r="G228" s="192" t="s">
        <v>209</v>
      </c>
      <c r="H228" s="193">
        <v>745.36</v>
      </c>
      <c r="I228" s="194"/>
      <c r="J228" s="195">
        <f>ROUND(I228*H228,2)</f>
        <v>0</v>
      </c>
      <c r="K228" s="191" t="s">
        <v>132</v>
      </c>
      <c r="L228" s="61"/>
      <c r="M228" s="196" t="s">
        <v>21</v>
      </c>
      <c r="N228" s="197" t="s">
        <v>42</v>
      </c>
      <c r="O228" s="4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AR228" s="24" t="s">
        <v>133</v>
      </c>
      <c r="AT228" s="24" t="s">
        <v>128</v>
      </c>
      <c r="AU228" s="24" t="s">
        <v>81</v>
      </c>
      <c r="AY228" s="24" t="s">
        <v>126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24" t="s">
        <v>79</v>
      </c>
      <c r="BK228" s="200">
        <f>ROUND(I228*H228,2)</f>
        <v>0</v>
      </c>
      <c r="BL228" s="24" t="s">
        <v>133</v>
      </c>
      <c r="BM228" s="24" t="s">
        <v>440</v>
      </c>
    </row>
    <row r="229" spans="2:65" s="12" customFormat="1" ht="13.5">
      <c r="B229" s="213"/>
      <c r="C229" s="214"/>
      <c r="D229" s="235" t="s">
        <v>135</v>
      </c>
      <c r="E229" s="214"/>
      <c r="F229" s="237" t="s">
        <v>441</v>
      </c>
      <c r="G229" s="214"/>
      <c r="H229" s="238">
        <v>745.36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135</v>
      </c>
      <c r="AU229" s="223" t="s">
        <v>81</v>
      </c>
      <c r="AV229" s="12" t="s">
        <v>81</v>
      </c>
      <c r="AW229" s="12" t="s">
        <v>6</v>
      </c>
      <c r="AX229" s="12" t="s">
        <v>79</v>
      </c>
      <c r="AY229" s="223" t="s">
        <v>126</v>
      </c>
    </row>
    <row r="230" spans="2:65" s="1" customFormat="1" ht="31.5" customHeight="1">
      <c r="B230" s="41"/>
      <c r="C230" s="189" t="s">
        <v>442</v>
      </c>
      <c r="D230" s="189" t="s">
        <v>128</v>
      </c>
      <c r="E230" s="190" t="s">
        <v>443</v>
      </c>
      <c r="F230" s="191" t="s">
        <v>444</v>
      </c>
      <c r="G230" s="192" t="s">
        <v>209</v>
      </c>
      <c r="H230" s="193">
        <v>1.6339999999999999</v>
      </c>
      <c r="I230" s="194"/>
      <c r="J230" s="195">
        <f>ROUND(I230*H230,2)</f>
        <v>0</v>
      </c>
      <c r="K230" s="191" t="s">
        <v>132</v>
      </c>
      <c r="L230" s="61"/>
      <c r="M230" s="196" t="s">
        <v>21</v>
      </c>
      <c r="N230" s="197" t="s">
        <v>42</v>
      </c>
      <c r="O230" s="4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AR230" s="24" t="s">
        <v>133</v>
      </c>
      <c r="AT230" s="24" t="s">
        <v>128</v>
      </c>
      <c r="AU230" s="24" t="s">
        <v>81</v>
      </c>
      <c r="AY230" s="24" t="s">
        <v>126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24" t="s">
        <v>79</v>
      </c>
      <c r="BK230" s="200">
        <f>ROUND(I230*H230,2)</f>
        <v>0</v>
      </c>
      <c r="BL230" s="24" t="s">
        <v>133</v>
      </c>
      <c r="BM230" s="24" t="s">
        <v>445</v>
      </c>
    </row>
    <row r="231" spans="2:65" s="11" customFormat="1" ht="13.5">
      <c r="B231" s="201"/>
      <c r="C231" s="202"/>
      <c r="D231" s="203" t="s">
        <v>135</v>
      </c>
      <c r="E231" s="204" t="s">
        <v>21</v>
      </c>
      <c r="F231" s="205" t="s">
        <v>446</v>
      </c>
      <c r="G231" s="202"/>
      <c r="H231" s="206" t="s">
        <v>21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135</v>
      </c>
      <c r="AU231" s="212" t="s">
        <v>81</v>
      </c>
      <c r="AV231" s="11" t="s">
        <v>79</v>
      </c>
      <c r="AW231" s="11" t="s">
        <v>35</v>
      </c>
      <c r="AX231" s="11" t="s">
        <v>71</v>
      </c>
      <c r="AY231" s="212" t="s">
        <v>126</v>
      </c>
    </row>
    <row r="232" spans="2:65" s="12" customFormat="1" ht="13.5">
      <c r="B232" s="213"/>
      <c r="C232" s="214"/>
      <c r="D232" s="235" t="s">
        <v>135</v>
      </c>
      <c r="E232" s="236" t="s">
        <v>21</v>
      </c>
      <c r="F232" s="237" t="s">
        <v>447</v>
      </c>
      <c r="G232" s="214"/>
      <c r="H232" s="238">
        <v>1.6339999999999999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135</v>
      </c>
      <c r="AU232" s="223" t="s">
        <v>81</v>
      </c>
      <c r="AV232" s="12" t="s">
        <v>81</v>
      </c>
      <c r="AW232" s="12" t="s">
        <v>35</v>
      </c>
      <c r="AX232" s="12" t="s">
        <v>79</v>
      </c>
      <c r="AY232" s="223" t="s">
        <v>126</v>
      </c>
    </row>
    <row r="233" spans="2:65" s="1" customFormat="1" ht="31.5" customHeight="1">
      <c r="B233" s="41"/>
      <c r="C233" s="189" t="s">
        <v>448</v>
      </c>
      <c r="D233" s="189" t="s">
        <v>128</v>
      </c>
      <c r="E233" s="190" t="s">
        <v>449</v>
      </c>
      <c r="F233" s="191" t="s">
        <v>450</v>
      </c>
      <c r="G233" s="192" t="s">
        <v>209</v>
      </c>
      <c r="H233" s="193">
        <v>22.876000000000001</v>
      </c>
      <c r="I233" s="194"/>
      <c r="J233" s="195">
        <f>ROUND(I233*H233,2)</f>
        <v>0</v>
      </c>
      <c r="K233" s="191" t="s">
        <v>132</v>
      </c>
      <c r="L233" s="61"/>
      <c r="M233" s="196" t="s">
        <v>21</v>
      </c>
      <c r="N233" s="197" t="s">
        <v>42</v>
      </c>
      <c r="O233" s="4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AR233" s="24" t="s">
        <v>133</v>
      </c>
      <c r="AT233" s="24" t="s">
        <v>128</v>
      </c>
      <c r="AU233" s="24" t="s">
        <v>81</v>
      </c>
      <c r="AY233" s="24" t="s">
        <v>126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24" t="s">
        <v>79</v>
      </c>
      <c r="BK233" s="200">
        <f>ROUND(I233*H233,2)</f>
        <v>0</v>
      </c>
      <c r="BL233" s="24" t="s">
        <v>133</v>
      </c>
      <c r="BM233" s="24" t="s">
        <v>451</v>
      </c>
    </row>
    <row r="234" spans="2:65" s="12" customFormat="1" ht="13.5">
      <c r="B234" s="213"/>
      <c r="C234" s="214"/>
      <c r="D234" s="235" t="s">
        <v>135</v>
      </c>
      <c r="E234" s="214"/>
      <c r="F234" s="237" t="s">
        <v>452</v>
      </c>
      <c r="G234" s="214"/>
      <c r="H234" s="238">
        <v>22.876000000000001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135</v>
      </c>
      <c r="AU234" s="223" t="s">
        <v>81</v>
      </c>
      <c r="AV234" s="12" t="s">
        <v>81</v>
      </c>
      <c r="AW234" s="12" t="s">
        <v>6</v>
      </c>
      <c r="AX234" s="12" t="s">
        <v>79</v>
      </c>
      <c r="AY234" s="223" t="s">
        <v>126</v>
      </c>
    </row>
    <row r="235" spans="2:65" s="1" customFormat="1" ht="22.5" customHeight="1">
      <c r="B235" s="41"/>
      <c r="C235" s="189" t="s">
        <v>453</v>
      </c>
      <c r="D235" s="189" t="s">
        <v>128</v>
      </c>
      <c r="E235" s="190" t="s">
        <v>454</v>
      </c>
      <c r="F235" s="191" t="s">
        <v>426</v>
      </c>
      <c r="G235" s="192" t="s">
        <v>209</v>
      </c>
      <c r="H235" s="193">
        <v>0.3</v>
      </c>
      <c r="I235" s="194"/>
      <c r="J235" s="195">
        <f>ROUND(I235*H235,2)</f>
        <v>0</v>
      </c>
      <c r="K235" s="191" t="s">
        <v>132</v>
      </c>
      <c r="L235" s="61"/>
      <c r="M235" s="196" t="s">
        <v>21</v>
      </c>
      <c r="N235" s="197" t="s">
        <v>42</v>
      </c>
      <c r="O235" s="4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AR235" s="24" t="s">
        <v>133</v>
      </c>
      <c r="AT235" s="24" t="s">
        <v>128</v>
      </c>
      <c r="AU235" s="24" t="s">
        <v>81</v>
      </c>
      <c r="AY235" s="24" t="s">
        <v>126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24" t="s">
        <v>79</v>
      </c>
      <c r="BK235" s="200">
        <f>ROUND(I235*H235,2)</f>
        <v>0</v>
      </c>
      <c r="BL235" s="24" t="s">
        <v>133</v>
      </c>
      <c r="BM235" s="24" t="s">
        <v>455</v>
      </c>
    </row>
    <row r="236" spans="2:65" s="1" customFormat="1" ht="22.5" customHeight="1">
      <c r="B236" s="41"/>
      <c r="C236" s="189" t="s">
        <v>456</v>
      </c>
      <c r="D236" s="189" t="s">
        <v>128</v>
      </c>
      <c r="E236" s="190" t="s">
        <v>457</v>
      </c>
      <c r="F236" s="191" t="s">
        <v>458</v>
      </c>
      <c r="G236" s="192" t="s">
        <v>209</v>
      </c>
      <c r="H236" s="193">
        <v>53.24</v>
      </c>
      <c r="I236" s="194"/>
      <c r="J236" s="195">
        <f>ROUND(I236*H236,2)</f>
        <v>0</v>
      </c>
      <c r="K236" s="191" t="s">
        <v>132</v>
      </c>
      <c r="L236" s="61"/>
      <c r="M236" s="196" t="s">
        <v>21</v>
      </c>
      <c r="N236" s="197" t="s">
        <v>42</v>
      </c>
      <c r="O236" s="4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AR236" s="24" t="s">
        <v>133</v>
      </c>
      <c r="AT236" s="24" t="s">
        <v>128</v>
      </c>
      <c r="AU236" s="24" t="s">
        <v>81</v>
      </c>
      <c r="AY236" s="24" t="s">
        <v>126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24" t="s">
        <v>79</v>
      </c>
      <c r="BK236" s="200">
        <f>ROUND(I236*H236,2)</f>
        <v>0</v>
      </c>
      <c r="BL236" s="24" t="s">
        <v>133</v>
      </c>
      <c r="BM236" s="24" t="s">
        <v>459</v>
      </c>
    </row>
    <row r="237" spans="2:65" s="1" customFormat="1" ht="22.5" customHeight="1">
      <c r="B237" s="41"/>
      <c r="C237" s="189" t="s">
        <v>460</v>
      </c>
      <c r="D237" s="189" t="s">
        <v>128</v>
      </c>
      <c r="E237" s="190" t="s">
        <v>461</v>
      </c>
      <c r="F237" s="191" t="s">
        <v>462</v>
      </c>
      <c r="G237" s="192" t="s">
        <v>209</v>
      </c>
      <c r="H237" s="193">
        <v>1.3340000000000001</v>
      </c>
      <c r="I237" s="194"/>
      <c r="J237" s="195">
        <f>ROUND(I237*H237,2)</f>
        <v>0</v>
      </c>
      <c r="K237" s="191" t="s">
        <v>21</v>
      </c>
      <c r="L237" s="61"/>
      <c r="M237" s="196" t="s">
        <v>21</v>
      </c>
      <c r="N237" s="197" t="s">
        <v>42</v>
      </c>
      <c r="O237" s="4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AR237" s="24" t="s">
        <v>133</v>
      </c>
      <c r="AT237" s="24" t="s">
        <v>128</v>
      </c>
      <c r="AU237" s="24" t="s">
        <v>81</v>
      </c>
      <c r="AY237" s="24" t="s">
        <v>126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24" t="s">
        <v>79</v>
      </c>
      <c r="BK237" s="200">
        <f>ROUND(I237*H237,2)</f>
        <v>0</v>
      </c>
      <c r="BL237" s="24" t="s">
        <v>133</v>
      </c>
      <c r="BM237" s="24" t="s">
        <v>463</v>
      </c>
    </row>
    <row r="238" spans="2:65" s="10" customFormat="1" ht="29.85" customHeight="1">
      <c r="B238" s="172"/>
      <c r="C238" s="173"/>
      <c r="D238" s="186" t="s">
        <v>70</v>
      </c>
      <c r="E238" s="187" t="s">
        <v>464</v>
      </c>
      <c r="F238" s="187" t="s">
        <v>465</v>
      </c>
      <c r="G238" s="173"/>
      <c r="H238" s="173"/>
      <c r="I238" s="176"/>
      <c r="J238" s="188">
        <f>BK238</f>
        <v>0</v>
      </c>
      <c r="K238" s="173"/>
      <c r="L238" s="178"/>
      <c r="M238" s="179"/>
      <c r="N238" s="180"/>
      <c r="O238" s="180"/>
      <c r="P238" s="181">
        <f>P239</f>
        <v>0</v>
      </c>
      <c r="Q238" s="180"/>
      <c r="R238" s="181">
        <f>R239</f>
        <v>0</v>
      </c>
      <c r="S238" s="180"/>
      <c r="T238" s="182">
        <f>T239</f>
        <v>0</v>
      </c>
      <c r="AR238" s="183" t="s">
        <v>79</v>
      </c>
      <c r="AT238" s="184" t="s">
        <v>70</v>
      </c>
      <c r="AU238" s="184" t="s">
        <v>79</v>
      </c>
      <c r="AY238" s="183" t="s">
        <v>126</v>
      </c>
      <c r="BK238" s="185">
        <f>BK239</f>
        <v>0</v>
      </c>
    </row>
    <row r="239" spans="2:65" s="1" customFormat="1" ht="31.5" customHeight="1">
      <c r="B239" s="41"/>
      <c r="C239" s="189" t="s">
        <v>466</v>
      </c>
      <c r="D239" s="189" t="s">
        <v>128</v>
      </c>
      <c r="E239" s="190" t="s">
        <v>467</v>
      </c>
      <c r="F239" s="191" t="s">
        <v>468</v>
      </c>
      <c r="G239" s="192" t="s">
        <v>209</v>
      </c>
      <c r="H239" s="193">
        <v>91.762</v>
      </c>
      <c r="I239" s="194"/>
      <c r="J239" s="195">
        <f>ROUND(I239*H239,2)</f>
        <v>0</v>
      </c>
      <c r="K239" s="191" t="s">
        <v>132</v>
      </c>
      <c r="L239" s="61"/>
      <c r="M239" s="196" t="s">
        <v>21</v>
      </c>
      <c r="N239" s="197" t="s">
        <v>42</v>
      </c>
      <c r="O239" s="4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AR239" s="24" t="s">
        <v>133</v>
      </c>
      <c r="AT239" s="24" t="s">
        <v>128</v>
      </c>
      <c r="AU239" s="24" t="s">
        <v>81</v>
      </c>
      <c r="AY239" s="24" t="s">
        <v>126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24" t="s">
        <v>79</v>
      </c>
      <c r="BK239" s="200">
        <f>ROUND(I239*H239,2)</f>
        <v>0</v>
      </c>
      <c r="BL239" s="24" t="s">
        <v>133</v>
      </c>
      <c r="BM239" s="24" t="s">
        <v>469</v>
      </c>
    </row>
    <row r="240" spans="2:65" s="10" customFormat="1" ht="37.35" customHeight="1">
      <c r="B240" s="172"/>
      <c r="C240" s="173"/>
      <c r="D240" s="174" t="s">
        <v>70</v>
      </c>
      <c r="E240" s="175" t="s">
        <v>470</v>
      </c>
      <c r="F240" s="175" t="s">
        <v>471</v>
      </c>
      <c r="G240" s="173"/>
      <c r="H240" s="173"/>
      <c r="I240" s="176"/>
      <c r="J240" s="177">
        <f>BK240</f>
        <v>0</v>
      </c>
      <c r="K240" s="173"/>
      <c r="L240" s="178"/>
      <c r="M240" s="179"/>
      <c r="N240" s="180"/>
      <c r="O240" s="180"/>
      <c r="P240" s="181">
        <f>P241+P246</f>
        <v>0</v>
      </c>
      <c r="Q240" s="180"/>
      <c r="R240" s="181">
        <f>R241+R246</f>
        <v>2.5955499999999999E-2</v>
      </c>
      <c r="S240" s="180"/>
      <c r="T240" s="182">
        <f>T241+T246</f>
        <v>0</v>
      </c>
      <c r="AR240" s="183" t="s">
        <v>81</v>
      </c>
      <c r="AT240" s="184" t="s">
        <v>70</v>
      </c>
      <c r="AU240" s="184" t="s">
        <v>71</v>
      </c>
      <c r="AY240" s="183" t="s">
        <v>126</v>
      </c>
      <c r="BK240" s="185">
        <f>BK241+BK246</f>
        <v>0</v>
      </c>
    </row>
    <row r="241" spans="2:65" s="10" customFormat="1" ht="19.899999999999999" customHeight="1">
      <c r="B241" s="172"/>
      <c r="C241" s="173"/>
      <c r="D241" s="186" t="s">
        <v>70</v>
      </c>
      <c r="E241" s="187" t="s">
        <v>472</v>
      </c>
      <c r="F241" s="187" t="s">
        <v>473</v>
      </c>
      <c r="G241" s="173"/>
      <c r="H241" s="173"/>
      <c r="I241" s="176"/>
      <c r="J241" s="188">
        <f>BK241</f>
        <v>0</v>
      </c>
      <c r="K241" s="173"/>
      <c r="L241" s="178"/>
      <c r="M241" s="179"/>
      <c r="N241" s="180"/>
      <c r="O241" s="180"/>
      <c r="P241" s="181">
        <f>SUM(P242:P245)</f>
        <v>0</v>
      </c>
      <c r="Q241" s="180"/>
      <c r="R241" s="181">
        <f>SUM(R242:R245)</f>
        <v>1.8980500000000001E-2</v>
      </c>
      <c r="S241" s="180"/>
      <c r="T241" s="182">
        <f>SUM(T242:T245)</f>
        <v>0</v>
      </c>
      <c r="AR241" s="183" t="s">
        <v>81</v>
      </c>
      <c r="AT241" s="184" t="s">
        <v>70</v>
      </c>
      <c r="AU241" s="184" t="s">
        <v>79</v>
      </c>
      <c r="AY241" s="183" t="s">
        <v>126</v>
      </c>
      <c r="BK241" s="185">
        <f>SUM(BK242:BK245)</f>
        <v>0</v>
      </c>
    </row>
    <row r="242" spans="2:65" s="1" customFormat="1" ht="31.5" customHeight="1">
      <c r="B242" s="41"/>
      <c r="C242" s="189" t="s">
        <v>474</v>
      </c>
      <c r="D242" s="189" t="s">
        <v>128</v>
      </c>
      <c r="E242" s="190" t="s">
        <v>475</v>
      </c>
      <c r="F242" s="191" t="s">
        <v>476</v>
      </c>
      <c r="G242" s="192" t="s">
        <v>131</v>
      </c>
      <c r="H242" s="193">
        <v>11.55</v>
      </c>
      <c r="I242" s="194"/>
      <c r="J242" s="195">
        <f>ROUND(I242*H242,2)</f>
        <v>0</v>
      </c>
      <c r="K242" s="191" t="s">
        <v>132</v>
      </c>
      <c r="L242" s="61"/>
      <c r="M242" s="196" t="s">
        <v>21</v>
      </c>
      <c r="N242" s="197" t="s">
        <v>42</v>
      </c>
      <c r="O242" s="42"/>
      <c r="P242" s="198">
        <f>O242*H242</f>
        <v>0</v>
      </c>
      <c r="Q242" s="198">
        <v>7.1000000000000002E-4</v>
      </c>
      <c r="R242" s="198">
        <f>Q242*H242</f>
        <v>8.2005000000000012E-3</v>
      </c>
      <c r="S242" s="198">
        <v>0</v>
      </c>
      <c r="T242" s="199">
        <f>S242*H242</f>
        <v>0</v>
      </c>
      <c r="AR242" s="24" t="s">
        <v>212</v>
      </c>
      <c r="AT242" s="24" t="s">
        <v>128</v>
      </c>
      <c r="AU242" s="24" t="s">
        <v>81</v>
      </c>
      <c r="AY242" s="24" t="s">
        <v>126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24" t="s">
        <v>79</v>
      </c>
      <c r="BK242" s="200">
        <f>ROUND(I242*H242,2)</f>
        <v>0</v>
      </c>
      <c r="BL242" s="24" t="s">
        <v>212</v>
      </c>
      <c r="BM242" s="24" t="s">
        <v>477</v>
      </c>
    </row>
    <row r="243" spans="2:65" s="12" customFormat="1" ht="13.5">
      <c r="B243" s="213"/>
      <c r="C243" s="214"/>
      <c r="D243" s="235" t="s">
        <v>135</v>
      </c>
      <c r="E243" s="236" t="s">
        <v>21</v>
      </c>
      <c r="F243" s="237" t="s">
        <v>478</v>
      </c>
      <c r="G243" s="214"/>
      <c r="H243" s="238">
        <v>11.55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135</v>
      </c>
      <c r="AU243" s="223" t="s">
        <v>81</v>
      </c>
      <c r="AV243" s="12" t="s">
        <v>81</v>
      </c>
      <c r="AW243" s="12" t="s">
        <v>35</v>
      </c>
      <c r="AX243" s="12" t="s">
        <v>79</v>
      </c>
      <c r="AY243" s="223" t="s">
        <v>126</v>
      </c>
    </row>
    <row r="244" spans="2:65" s="1" customFormat="1" ht="22.5" customHeight="1">
      <c r="B244" s="41"/>
      <c r="C244" s="189" t="s">
        <v>479</v>
      </c>
      <c r="D244" s="189" t="s">
        <v>128</v>
      </c>
      <c r="E244" s="190" t="s">
        <v>480</v>
      </c>
      <c r="F244" s="191" t="s">
        <v>481</v>
      </c>
      <c r="G244" s="192" t="s">
        <v>151</v>
      </c>
      <c r="H244" s="193">
        <v>38.5</v>
      </c>
      <c r="I244" s="194"/>
      <c r="J244" s="195">
        <f>ROUND(I244*H244,2)</f>
        <v>0</v>
      </c>
      <c r="K244" s="191" t="s">
        <v>132</v>
      </c>
      <c r="L244" s="61"/>
      <c r="M244" s="196" t="s">
        <v>21</v>
      </c>
      <c r="N244" s="197" t="s">
        <v>42</v>
      </c>
      <c r="O244" s="42"/>
      <c r="P244" s="198">
        <f>O244*H244</f>
        <v>0</v>
      </c>
      <c r="Q244" s="198">
        <v>2.7999999999999998E-4</v>
      </c>
      <c r="R244" s="198">
        <f>Q244*H244</f>
        <v>1.078E-2</v>
      </c>
      <c r="S244" s="198">
        <v>0</v>
      </c>
      <c r="T244" s="199">
        <f>S244*H244</f>
        <v>0</v>
      </c>
      <c r="AR244" s="24" t="s">
        <v>212</v>
      </c>
      <c r="AT244" s="24" t="s">
        <v>128</v>
      </c>
      <c r="AU244" s="24" t="s">
        <v>81</v>
      </c>
      <c r="AY244" s="24" t="s">
        <v>126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24" t="s">
        <v>79</v>
      </c>
      <c r="BK244" s="200">
        <f>ROUND(I244*H244,2)</f>
        <v>0</v>
      </c>
      <c r="BL244" s="24" t="s">
        <v>212</v>
      </c>
      <c r="BM244" s="24" t="s">
        <v>482</v>
      </c>
    </row>
    <row r="245" spans="2:65" s="1" customFormat="1" ht="44.25" customHeight="1">
      <c r="B245" s="41"/>
      <c r="C245" s="189" t="s">
        <v>483</v>
      </c>
      <c r="D245" s="189" t="s">
        <v>128</v>
      </c>
      <c r="E245" s="190" t="s">
        <v>484</v>
      </c>
      <c r="F245" s="191" t="s">
        <v>485</v>
      </c>
      <c r="G245" s="192" t="s">
        <v>209</v>
      </c>
      <c r="H245" s="193">
        <v>1.9E-2</v>
      </c>
      <c r="I245" s="194"/>
      <c r="J245" s="195">
        <f>ROUND(I245*H245,2)</f>
        <v>0</v>
      </c>
      <c r="K245" s="191" t="s">
        <v>132</v>
      </c>
      <c r="L245" s="61"/>
      <c r="M245" s="196" t="s">
        <v>21</v>
      </c>
      <c r="N245" s="197" t="s">
        <v>42</v>
      </c>
      <c r="O245" s="4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AR245" s="24" t="s">
        <v>212</v>
      </c>
      <c r="AT245" s="24" t="s">
        <v>128</v>
      </c>
      <c r="AU245" s="24" t="s">
        <v>81</v>
      </c>
      <c r="AY245" s="24" t="s">
        <v>126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24" t="s">
        <v>79</v>
      </c>
      <c r="BK245" s="200">
        <f>ROUND(I245*H245,2)</f>
        <v>0</v>
      </c>
      <c r="BL245" s="24" t="s">
        <v>212</v>
      </c>
      <c r="BM245" s="24" t="s">
        <v>486</v>
      </c>
    </row>
    <row r="246" spans="2:65" s="10" customFormat="1" ht="29.85" customHeight="1">
      <c r="B246" s="172"/>
      <c r="C246" s="173"/>
      <c r="D246" s="186" t="s">
        <v>70</v>
      </c>
      <c r="E246" s="187" t="s">
        <v>487</v>
      </c>
      <c r="F246" s="187" t="s">
        <v>488</v>
      </c>
      <c r="G246" s="173"/>
      <c r="H246" s="173"/>
      <c r="I246" s="176"/>
      <c r="J246" s="188">
        <f>BK246</f>
        <v>0</v>
      </c>
      <c r="K246" s="173"/>
      <c r="L246" s="178"/>
      <c r="M246" s="179"/>
      <c r="N246" s="180"/>
      <c r="O246" s="180"/>
      <c r="P246" s="181">
        <f>SUM(P247:P248)</f>
        <v>0</v>
      </c>
      <c r="Q246" s="180"/>
      <c r="R246" s="181">
        <f>SUM(R247:R248)</f>
        <v>6.9749999999999994E-3</v>
      </c>
      <c r="S246" s="180"/>
      <c r="T246" s="182">
        <f>SUM(T247:T248)</f>
        <v>0</v>
      </c>
      <c r="AR246" s="183" t="s">
        <v>81</v>
      </c>
      <c r="AT246" s="184" t="s">
        <v>70</v>
      </c>
      <c r="AU246" s="184" t="s">
        <v>79</v>
      </c>
      <c r="AY246" s="183" t="s">
        <v>126</v>
      </c>
      <c r="BK246" s="185">
        <f>SUM(BK247:BK248)</f>
        <v>0</v>
      </c>
    </row>
    <row r="247" spans="2:65" s="1" customFormat="1" ht="44.25" customHeight="1">
      <c r="B247" s="41"/>
      <c r="C247" s="189" t="s">
        <v>489</v>
      </c>
      <c r="D247" s="189" t="s">
        <v>128</v>
      </c>
      <c r="E247" s="190" t="s">
        <v>490</v>
      </c>
      <c r="F247" s="191" t="s">
        <v>491</v>
      </c>
      <c r="G247" s="192" t="s">
        <v>131</v>
      </c>
      <c r="H247" s="193">
        <v>46.5</v>
      </c>
      <c r="I247" s="194"/>
      <c r="J247" s="195">
        <f>ROUND(I247*H247,2)</f>
        <v>0</v>
      </c>
      <c r="K247" s="191" t="s">
        <v>132</v>
      </c>
      <c r="L247" s="61"/>
      <c r="M247" s="196" t="s">
        <v>21</v>
      </c>
      <c r="N247" s="197" t="s">
        <v>42</v>
      </c>
      <c r="O247" s="42"/>
      <c r="P247" s="198">
        <f>O247*H247</f>
        <v>0</v>
      </c>
      <c r="Q247" s="198">
        <v>1.4999999999999999E-4</v>
      </c>
      <c r="R247" s="198">
        <f>Q247*H247</f>
        <v>6.9749999999999994E-3</v>
      </c>
      <c r="S247" s="198">
        <v>0</v>
      </c>
      <c r="T247" s="199">
        <f>S247*H247</f>
        <v>0</v>
      </c>
      <c r="AR247" s="24" t="s">
        <v>212</v>
      </c>
      <c r="AT247" s="24" t="s">
        <v>128</v>
      </c>
      <c r="AU247" s="24" t="s">
        <v>81</v>
      </c>
      <c r="AY247" s="24" t="s">
        <v>126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24" t="s">
        <v>79</v>
      </c>
      <c r="BK247" s="200">
        <f>ROUND(I247*H247,2)</f>
        <v>0</v>
      </c>
      <c r="BL247" s="24" t="s">
        <v>212</v>
      </c>
      <c r="BM247" s="24" t="s">
        <v>492</v>
      </c>
    </row>
    <row r="248" spans="2:65" s="12" customFormat="1" ht="13.5">
      <c r="B248" s="213"/>
      <c r="C248" s="214"/>
      <c r="D248" s="203" t="s">
        <v>135</v>
      </c>
      <c r="E248" s="215" t="s">
        <v>21</v>
      </c>
      <c r="F248" s="216" t="s">
        <v>493</v>
      </c>
      <c r="G248" s="214"/>
      <c r="H248" s="217">
        <v>46.5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135</v>
      </c>
      <c r="AU248" s="223" t="s">
        <v>81</v>
      </c>
      <c r="AV248" s="12" t="s">
        <v>81</v>
      </c>
      <c r="AW248" s="12" t="s">
        <v>35</v>
      </c>
      <c r="AX248" s="12" t="s">
        <v>79</v>
      </c>
      <c r="AY248" s="223" t="s">
        <v>126</v>
      </c>
    </row>
    <row r="249" spans="2:65" s="10" customFormat="1" ht="37.35" customHeight="1">
      <c r="B249" s="172"/>
      <c r="C249" s="173"/>
      <c r="D249" s="174" t="s">
        <v>70</v>
      </c>
      <c r="E249" s="175" t="s">
        <v>494</v>
      </c>
      <c r="F249" s="175" t="s">
        <v>495</v>
      </c>
      <c r="G249" s="173"/>
      <c r="H249" s="173"/>
      <c r="I249" s="176"/>
      <c r="J249" s="177">
        <f>BK249</f>
        <v>0</v>
      </c>
      <c r="K249" s="173"/>
      <c r="L249" s="178"/>
      <c r="M249" s="179"/>
      <c r="N249" s="180"/>
      <c r="O249" s="180"/>
      <c r="P249" s="181">
        <f>P250+P252+P254</f>
        <v>0</v>
      </c>
      <c r="Q249" s="180"/>
      <c r="R249" s="181">
        <f>R250+R252+R254</f>
        <v>0</v>
      </c>
      <c r="S249" s="180"/>
      <c r="T249" s="182">
        <f>T250+T252+T254</f>
        <v>0</v>
      </c>
      <c r="AR249" s="183" t="s">
        <v>157</v>
      </c>
      <c r="AT249" s="184" t="s">
        <v>70</v>
      </c>
      <c r="AU249" s="184" t="s">
        <v>71</v>
      </c>
      <c r="AY249" s="183" t="s">
        <v>126</v>
      </c>
      <c r="BK249" s="185">
        <f>BK250+BK252+BK254</f>
        <v>0</v>
      </c>
    </row>
    <row r="250" spans="2:65" s="10" customFormat="1" ht="19.899999999999999" customHeight="1">
      <c r="B250" s="172"/>
      <c r="C250" s="173"/>
      <c r="D250" s="186" t="s">
        <v>70</v>
      </c>
      <c r="E250" s="187" t="s">
        <v>496</v>
      </c>
      <c r="F250" s="187" t="s">
        <v>497</v>
      </c>
      <c r="G250" s="173"/>
      <c r="H250" s="173"/>
      <c r="I250" s="176"/>
      <c r="J250" s="188">
        <f>BK250</f>
        <v>0</v>
      </c>
      <c r="K250" s="173"/>
      <c r="L250" s="178"/>
      <c r="M250" s="179"/>
      <c r="N250" s="180"/>
      <c r="O250" s="180"/>
      <c r="P250" s="181">
        <f>P251</f>
        <v>0</v>
      </c>
      <c r="Q250" s="180"/>
      <c r="R250" s="181">
        <f>R251</f>
        <v>0</v>
      </c>
      <c r="S250" s="180"/>
      <c r="T250" s="182">
        <f>T251</f>
        <v>0</v>
      </c>
      <c r="AR250" s="183" t="s">
        <v>157</v>
      </c>
      <c r="AT250" s="184" t="s">
        <v>70</v>
      </c>
      <c r="AU250" s="184" t="s">
        <v>79</v>
      </c>
      <c r="AY250" s="183" t="s">
        <v>126</v>
      </c>
      <c r="BK250" s="185">
        <f>BK251</f>
        <v>0</v>
      </c>
    </row>
    <row r="251" spans="2:65" s="1" customFormat="1" ht="31.5" customHeight="1">
      <c r="B251" s="41"/>
      <c r="C251" s="189" t="s">
        <v>498</v>
      </c>
      <c r="D251" s="189" t="s">
        <v>128</v>
      </c>
      <c r="E251" s="190" t="s">
        <v>499</v>
      </c>
      <c r="F251" s="191" t="s">
        <v>500</v>
      </c>
      <c r="G251" s="192" t="s">
        <v>501</v>
      </c>
      <c r="H251" s="193">
        <v>1</v>
      </c>
      <c r="I251" s="194"/>
      <c r="J251" s="195">
        <f>ROUND(I251*H251,2)</f>
        <v>0</v>
      </c>
      <c r="K251" s="191" t="s">
        <v>132</v>
      </c>
      <c r="L251" s="61"/>
      <c r="M251" s="196" t="s">
        <v>21</v>
      </c>
      <c r="N251" s="197" t="s">
        <v>42</v>
      </c>
      <c r="O251" s="4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AR251" s="24" t="s">
        <v>502</v>
      </c>
      <c r="AT251" s="24" t="s">
        <v>128</v>
      </c>
      <c r="AU251" s="24" t="s">
        <v>81</v>
      </c>
      <c r="AY251" s="24" t="s">
        <v>126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24" t="s">
        <v>79</v>
      </c>
      <c r="BK251" s="200">
        <f>ROUND(I251*H251,2)</f>
        <v>0</v>
      </c>
      <c r="BL251" s="24" t="s">
        <v>502</v>
      </c>
      <c r="BM251" s="24" t="s">
        <v>503</v>
      </c>
    </row>
    <row r="252" spans="2:65" s="10" customFormat="1" ht="29.85" customHeight="1">
      <c r="B252" s="172"/>
      <c r="C252" s="173"/>
      <c r="D252" s="186" t="s">
        <v>70</v>
      </c>
      <c r="E252" s="187" t="s">
        <v>504</v>
      </c>
      <c r="F252" s="187" t="s">
        <v>505</v>
      </c>
      <c r="G252" s="173"/>
      <c r="H252" s="173"/>
      <c r="I252" s="176"/>
      <c r="J252" s="188">
        <f>BK252</f>
        <v>0</v>
      </c>
      <c r="K252" s="173"/>
      <c r="L252" s="178"/>
      <c r="M252" s="179"/>
      <c r="N252" s="180"/>
      <c r="O252" s="180"/>
      <c r="P252" s="181">
        <f>P253</f>
        <v>0</v>
      </c>
      <c r="Q252" s="180"/>
      <c r="R252" s="181">
        <f>R253</f>
        <v>0</v>
      </c>
      <c r="S252" s="180"/>
      <c r="T252" s="182">
        <f>T253</f>
        <v>0</v>
      </c>
      <c r="AR252" s="183" t="s">
        <v>157</v>
      </c>
      <c r="AT252" s="184" t="s">
        <v>70</v>
      </c>
      <c r="AU252" s="184" t="s">
        <v>79</v>
      </c>
      <c r="AY252" s="183" t="s">
        <v>126</v>
      </c>
      <c r="BK252" s="185">
        <f>BK253</f>
        <v>0</v>
      </c>
    </row>
    <row r="253" spans="2:65" s="1" customFormat="1" ht="22.5" customHeight="1">
      <c r="B253" s="41"/>
      <c r="C253" s="189" t="s">
        <v>506</v>
      </c>
      <c r="D253" s="189" t="s">
        <v>128</v>
      </c>
      <c r="E253" s="190" t="s">
        <v>507</v>
      </c>
      <c r="F253" s="191" t="s">
        <v>508</v>
      </c>
      <c r="G253" s="192" t="s">
        <v>501</v>
      </c>
      <c r="H253" s="193">
        <v>1</v>
      </c>
      <c r="I253" s="194"/>
      <c r="J253" s="195">
        <f>ROUND(I253*H253,2)</f>
        <v>0</v>
      </c>
      <c r="K253" s="191" t="s">
        <v>132</v>
      </c>
      <c r="L253" s="61"/>
      <c r="M253" s="196" t="s">
        <v>21</v>
      </c>
      <c r="N253" s="197" t="s">
        <v>42</v>
      </c>
      <c r="O253" s="4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AR253" s="24" t="s">
        <v>502</v>
      </c>
      <c r="AT253" s="24" t="s">
        <v>128</v>
      </c>
      <c r="AU253" s="24" t="s">
        <v>81</v>
      </c>
      <c r="AY253" s="24" t="s">
        <v>126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24" t="s">
        <v>79</v>
      </c>
      <c r="BK253" s="200">
        <f>ROUND(I253*H253,2)</f>
        <v>0</v>
      </c>
      <c r="BL253" s="24" t="s">
        <v>502</v>
      </c>
      <c r="BM253" s="24" t="s">
        <v>509</v>
      </c>
    </row>
    <row r="254" spans="2:65" s="10" customFormat="1" ht="29.85" customHeight="1">
      <c r="B254" s="172"/>
      <c r="C254" s="173"/>
      <c r="D254" s="186" t="s">
        <v>70</v>
      </c>
      <c r="E254" s="187" t="s">
        <v>510</v>
      </c>
      <c r="F254" s="187" t="s">
        <v>511</v>
      </c>
      <c r="G254" s="173"/>
      <c r="H254" s="173"/>
      <c r="I254" s="176"/>
      <c r="J254" s="188">
        <f>BK254</f>
        <v>0</v>
      </c>
      <c r="K254" s="173"/>
      <c r="L254" s="178"/>
      <c r="M254" s="179"/>
      <c r="N254" s="180"/>
      <c r="O254" s="180"/>
      <c r="P254" s="181">
        <f>P255</f>
        <v>0</v>
      </c>
      <c r="Q254" s="180"/>
      <c r="R254" s="181">
        <f>R255</f>
        <v>0</v>
      </c>
      <c r="S254" s="180"/>
      <c r="T254" s="182">
        <f>T255</f>
        <v>0</v>
      </c>
      <c r="AR254" s="183" t="s">
        <v>157</v>
      </c>
      <c r="AT254" s="184" t="s">
        <v>70</v>
      </c>
      <c r="AU254" s="184" t="s">
        <v>79</v>
      </c>
      <c r="AY254" s="183" t="s">
        <v>126</v>
      </c>
      <c r="BK254" s="185">
        <f>BK255</f>
        <v>0</v>
      </c>
    </row>
    <row r="255" spans="2:65" s="1" customFormat="1" ht="22.5" customHeight="1">
      <c r="B255" s="41"/>
      <c r="C255" s="189" t="s">
        <v>512</v>
      </c>
      <c r="D255" s="189" t="s">
        <v>128</v>
      </c>
      <c r="E255" s="190" t="s">
        <v>513</v>
      </c>
      <c r="F255" s="191" t="s">
        <v>514</v>
      </c>
      <c r="G255" s="192" t="s">
        <v>501</v>
      </c>
      <c r="H255" s="193">
        <v>1</v>
      </c>
      <c r="I255" s="194"/>
      <c r="J255" s="195">
        <f>ROUND(I255*H255,2)</f>
        <v>0</v>
      </c>
      <c r="K255" s="191" t="s">
        <v>132</v>
      </c>
      <c r="L255" s="61"/>
      <c r="M255" s="196" t="s">
        <v>21</v>
      </c>
      <c r="N255" s="260" t="s">
        <v>42</v>
      </c>
      <c r="O255" s="261"/>
      <c r="P255" s="262">
        <f>O255*H255</f>
        <v>0</v>
      </c>
      <c r="Q255" s="262">
        <v>0</v>
      </c>
      <c r="R255" s="262">
        <f>Q255*H255</f>
        <v>0</v>
      </c>
      <c r="S255" s="262">
        <v>0</v>
      </c>
      <c r="T255" s="263">
        <f>S255*H255</f>
        <v>0</v>
      </c>
      <c r="AR255" s="24" t="s">
        <v>502</v>
      </c>
      <c r="AT255" s="24" t="s">
        <v>128</v>
      </c>
      <c r="AU255" s="24" t="s">
        <v>81</v>
      </c>
      <c r="AY255" s="24" t="s">
        <v>126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24" t="s">
        <v>79</v>
      </c>
      <c r="BK255" s="200">
        <f>ROUND(I255*H255,2)</f>
        <v>0</v>
      </c>
      <c r="BL255" s="24" t="s">
        <v>502</v>
      </c>
      <c r="BM255" s="24" t="s">
        <v>515</v>
      </c>
    </row>
    <row r="256" spans="2:65" s="1" customFormat="1" ht="6.95" customHeight="1">
      <c r="B256" s="56"/>
      <c r="C256" s="57"/>
      <c r="D256" s="57"/>
      <c r="E256" s="57"/>
      <c r="F256" s="57"/>
      <c r="G256" s="57"/>
      <c r="H256" s="57"/>
      <c r="I256" s="135"/>
      <c r="J256" s="57"/>
      <c r="K256" s="57"/>
      <c r="L256" s="61"/>
    </row>
  </sheetData>
  <sheetProtection algorithmName="SHA-512" hashValue="nWqe6SPTtIe+eXRmom5HarQRzZYCBxegxCt56YBhqTGzserD2X6oG4W199YKBNt59/36Nw2IJwLpVvufvUhZmw==" saltValue="J3sv8UmjAWoe9ndaRN9mHA==" spinCount="100000" sheet="1" objects="1" scenarios="1" formatCells="0" formatColumns="0" formatRows="0" sort="0" autoFilter="0"/>
  <autoFilter ref="C90:K255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5" customFormat="1" ht="45" customHeight="1">
      <c r="B3" s="268"/>
      <c r="C3" s="391" t="s">
        <v>516</v>
      </c>
      <c r="D3" s="391"/>
      <c r="E3" s="391"/>
      <c r="F3" s="391"/>
      <c r="G3" s="391"/>
      <c r="H3" s="391"/>
      <c r="I3" s="391"/>
      <c r="J3" s="391"/>
      <c r="K3" s="269"/>
    </row>
    <row r="4" spans="2:11" ht="25.5" customHeight="1">
      <c r="B4" s="270"/>
      <c r="C4" s="395" t="s">
        <v>517</v>
      </c>
      <c r="D4" s="395"/>
      <c r="E4" s="395"/>
      <c r="F4" s="395"/>
      <c r="G4" s="395"/>
      <c r="H4" s="395"/>
      <c r="I4" s="395"/>
      <c r="J4" s="395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4" t="s">
        <v>518</v>
      </c>
      <c r="D6" s="394"/>
      <c r="E6" s="394"/>
      <c r="F6" s="394"/>
      <c r="G6" s="394"/>
      <c r="H6" s="394"/>
      <c r="I6" s="394"/>
      <c r="J6" s="394"/>
      <c r="K6" s="271"/>
    </row>
    <row r="7" spans="2:11" ht="15" customHeight="1">
      <c r="B7" s="274"/>
      <c r="C7" s="394" t="s">
        <v>519</v>
      </c>
      <c r="D7" s="394"/>
      <c r="E7" s="394"/>
      <c r="F7" s="394"/>
      <c r="G7" s="394"/>
      <c r="H7" s="394"/>
      <c r="I7" s="394"/>
      <c r="J7" s="394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4" t="s">
        <v>520</v>
      </c>
      <c r="D9" s="394"/>
      <c r="E9" s="394"/>
      <c r="F9" s="394"/>
      <c r="G9" s="394"/>
      <c r="H9" s="394"/>
      <c r="I9" s="394"/>
      <c r="J9" s="394"/>
      <c r="K9" s="271"/>
    </row>
    <row r="10" spans="2:11" ht="15" customHeight="1">
      <c r="B10" s="274"/>
      <c r="C10" s="273"/>
      <c r="D10" s="394" t="s">
        <v>521</v>
      </c>
      <c r="E10" s="394"/>
      <c r="F10" s="394"/>
      <c r="G10" s="394"/>
      <c r="H10" s="394"/>
      <c r="I10" s="394"/>
      <c r="J10" s="394"/>
      <c r="K10" s="271"/>
    </row>
    <row r="11" spans="2:11" ht="15" customHeight="1">
      <c r="B11" s="274"/>
      <c r="C11" s="275"/>
      <c r="D11" s="394" t="s">
        <v>522</v>
      </c>
      <c r="E11" s="394"/>
      <c r="F11" s="394"/>
      <c r="G11" s="394"/>
      <c r="H11" s="394"/>
      <c r="I11" s="394"/>
      <c r="J11" s="394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4" t="s">
        <v>523</v>
      </c>
      <c r="E13" s="394"/>
      <c r="F13" s="394"/>
      <c r="G13" s="394"/>
      <c r="H13" s="394"/>
      <c r="I13" s="394"/>
      <c r="J13" s="394"/>
      <c r="K13" s="271"/>
    </row>
    <row r="14" spans="2:11" ht="15" customHeight="1">
      <c r="B14" s="274"/>
      <c r="C14" s="275"/>
      <c r="D14" s="394" t="s">
        <v>524</v>
      </c>
      <c r="E14" s="394"/>
      <c r="F14" s="394"/>
      <c r="G14" s="394"/>
      <c r="H14" s="394"/>
      <c r="I14" s="394"/>
      <c r="J14" s="394"/>
      <c r="K14" s="271"/>
    </row>
    <row r="15" spans="2:11" ht="15" customHeight="1">
      <c r="B15" s="274"/>
      <c r="C15" s="275"/>
      <c r="D15" s="394" t="s">
        <v>525</v>
      </c>
      <c r="E15" s="394"/>
      <c r="F15" s="394"/>
      <c r="G15" s="394"/>
      <c r="H15" s="394"/>
      <c r="I15" s="394"/>
      <c r="J15" s="394"/>
      <c r="K15" s="271"/>
    </row>
    <row r="16" spans="2:11" ht="15" customHeight="1">
      <c r="B16" s="274"/>
      <c r="C16" s="275"/>
      <c r="D16" s="275"/>
      <c r="E16" s="276" t="s">
        <v>78</v>
      </c>
      <c r="F16" s="394" t="s">
        <v>526</v>
      </c>
      <c r="G16" s="394"/>
      <c r="H16" s="394"/>
      <c r="I16" s="394"/>
      <c r="J16" s="394"/>
      <c r="K16" s="271"/>
    </row>
    <row r="17" spans="2:11" ht="15" customHeight="1">
      <c r="B17" s="274"/>
      <c r="C17" s="275"/>
      <c r="D17" s="275"/>
      <c r="E17" s="276" t="s">
        <v>527</v>
      </c>
      <c r="F17" s="394" t="s">
        <v>528</v>
      </c>
      <c r="G17" s="394"/>
      <c r="H17" s="394"/>
      <c r="I17" s="394"/>
      <c r="J17" s="394"/>
      <c r="K17" s="271"/>
    </row>
    <row r="18" spans="2:11" ht="15" customHeight="1">
      <c r="B18" s="274"/>
      <c r="C18" s="275"/>
      <c r="D18" s="275"/>
      <c r="E18" s="276" t="s">
        <v>529</v>
      </c>
      <c r="F18" s="394" t="s">
        <v>530</v>
      </c>
      <c r="G18" s="394"/>
      <c r="H18" s="394"/>
      <c r="I18" s="394"/>
      <c r="J18" s="394"/>
      <c r="K18" s="271"/>
    </row>
    <row r="19" spans="2:11" ht="15" customHeight="1">
      <c r="B19" s="274"/>
      <c r="C19" s="275"/>
      <c r="D19" s="275"/>
      <c r="E19" s="276" t="s">
        <v>531</v>
      </c>
      <c r="F19" s="394" t="s">
        <v>532</v>
      </c>
      <c r="G19" s="394"/>
      <c r="H19" s="394"/>
      <c r="I19" s="394"/>
      <c r="J19" s="394"/>
      <c r="K19" s="271"/>
    </row>
    <row r="20" spans="2:11" ht="15" customHeight="1">
      <c r="B20" s="274"/>
      <c r="C20" s="275"/>
      <c r="D20" s="275"/>
      <c r="E20" s="276" t="s">
        <v>533</v>
      </c>
      <c r="F20" s="394" t="s">
        <v>534</v>
      </c>
      <c r="G20" s="394"/>
      <c r="H20" s="394"/>
      <c r="I20" s="394"/>
      <c r="J20" s="394"/>
      <c r="K20" s="271"/>
    </row>
    <row r="21" spans="2:11" ht="15" customHeight="1">
      <c r="B21" s="274"/>
      <c r="C21" s="275"/>
      <c r="D21" s="275"/>
      <c r="E21" s="276" t="s">
        <v>535</v>
      </c>
      <c r="F21" s="394" t="s">
        <v>536</v>
      </c>
      <c r="G21" s="394"/>
      <c r="H21" s="394"/>
      <c r="I21" s="394"/>
      <c r="J21" s="394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4" t="s">
        <v>537</v>
      </c>
      <c r="D23" s="394"/>
      <c r="E23" s="394"/>
      <c r="F23" s="394"/>
      <c r="G23" s="394"/>
      <c r="H23" s="394"/>
      <c r="I23" s="394"/>
      <c r="J23" s="394"/>
      <c r="K23" s="271"/>
    </row>
    <row r="24" spans="2:11" ht="15" customHeight="1">
      <c r="B24" s="274"/>
      <c r="C24" s="394" t="s">
        <v>538</v>
      </c>
      <c r="D24" s="394"/>
      <c r="E24" s="394"/>
      <c r="F24" s="394"/>
      <c r="G24" s="394"/>
      <c r="H24" s="394"/>
      <c r="I24" s="394"/>
      <c r="J24" s="394"/>
      <c r="K24" s="271"/>
    </row>
    <row r="25" spans="2:11" ht="15" customHeight="1">
      <c r="B25" s="274"/>
      <c r="C25" s="273"/>
      <c r="D25" s="394" t="s">
        <v>539</v>
      </c>
      <c r="E25" s="394"/>
      <c r="F25" s="394"/>
      <c r="G25" s="394"/>
      <c r="H25" s="394"/>
      <c r="I25" s="394"/>
      <c r="J25" s="394"/>
      <c r="K25" s="271"/>
    </row>
    <row r="26" spans="2:11" ht="15" customHeight="1">
      <c r="B26" s="274"/>
      <c r="C26" s="275"/>
      <c r="D26" s="394" t="s">
        <v>540</v>
      </c>
      <c r="E26" s="394"/>
      <c r="F26" s="394"/>
      <c r="G26" s="394"/>
      <c r="H26" s="394"/>
      <c r="I26" s="394"/>
      <c r="J26" s="394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4" t="s">
        <v>541</v>
      </c>
      <c r="E28" s="394"/>
      <c r="F28" s="394"/>
      <c r="G28" s="394"/>
      <c r="H28" s="394"/>
      <c r="I28" s="394"/>
      <c r="J28" s="394"/>
      <c r="K28" s="271"/>
    </row>
    <row r="29" spans="2:11" ht="15" customHeight="1">
      <c r="B29" s="274"/>
      <c r="C29" s="275"/>
      <c r="D29" s="394" t="s">
        <v>542</v>
      </c>
      <c r="E29" s="394"/>
      <c r="F29" s="394"/>
      <c r="G29" s="394"/>
      <c r="H29" s="394"/>
      <c r="I29" s="394"/>
      <c r="J29" s="394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4" t="s">
        <v>543</v>
      </c>
      <c r="E31" s="394"/>
      <c r="F31" s="394"/>
      <c r="G31" s="394"/>
      <c r="H31" s="394"/>
      <c r="I31" s="394"/>
      <c r="J31" s="394"/>
      <c r="K31" s="271"/>
    </row>
    <row r="32" spans="2:11" ht="15" customHeight="1">
      <c r="B32" s="274"/>
      <c r="C32" s="275"/>
      <c r="D32" s="394" t="s">
        <v>544</v>
      </c>
      <c r="E32" s="394"/>
      <c r="F32" s="394"/>
      <c r="G32" s="394"/>
      <c r="H32" s="394"/>
      <c r="I32" s="394"/>
      <c r="J32" s="394"/>
      <c r="K32" s="271"/>
    </row>
    <row r="33" spans="2:11" ht="15" customHeight="1">
      <c r="B33" s="274"/>
      <c r="C33" s="275"/>
      <c r="D33" s="394" t="s">
        <v>545</v>
      </c>
      <c r="E33" s="394"/>
      <c r="F33" s="394"/>
      <c r="G33" s="394"/>
      <c r="H33" s="394"/>
      <c r="I33" s="394"/>
      <c r="J33" s="394"/>
      <c r="K33" s="271"/>
    </row>
    <row r="34" spans="2:11" ht="15" customHeight="1">
      <c r="B34" s="274"/>
      <c r="C34" s="275"/>
      <c r="D34" s="273"/>
      <c r="E34" s="277" t="s">
        <v>111</v>
      </c>
      <c r="F34" s="273"/>
      <c r="G34" s="394" t="s">
        <v>546</v>
      </c>
      <c r="H34" s="394"/>
      <c r="I34" s="394"/>
      <c r="J34" s="394"/>
      <c r="K34" s="271"/>
    </row>
    <row r="35" spans="2:11" ht="30.75" customHeight="1">
      <c r="B35" s="274"/>
      <c r="C35" s="275"/>
      <c r="D35" s="273"/>
      <c r="E35" s="277" t="s">
        <v>547</v>
      </c>
      <c r="F35" s="273"/>
      <c r="G35" s="394" t="s">
        <v>548</v>
      </c>
      <c r="H35" s="394"/>
      <c r="I35" s="394"/>
      <c r="J35" s="394"/>
      <c r="K35" s="271"/>
    </row>
    <row r="36" spans="2:11" ht="15" customHeight="1">
      <c r="B36" s="274"/>
      <c r="C36" s="275"/>
      <c r="D36" s="273"/>
      <c r="E36" s="277" t="s">
        <v>52</v>
      </c>
      <c r="F36" s="273"/>
      <c r="G36" s="394" t="s">
        <v>549</v>
      </c>
      <c r="H36" s="394"/>
      <c r="I36" s="394"/>
      <c r="J36" s="394"/>
      <c r="K36" s="271"/>
    </row>
    <row r="37" spans="2:11" ht="15" customHeight="1">
      <c r="B37" s="274"/>
      <c r="C37" s="275"/>
      <c r="D37" s="273"/>
      <c r="E37" s="277" t="s">
        <v>112</v>
      </c>
      <c r="F37" s="273"/>
      <c r="G37" s="394" t="s">
        <v>550</v>
      </c>
      <c r="H37" s="394"/>
      <c r="I37" s="394"/>
      <c r="J37" s="394"/>
      <c r="K37" s="271"/>
    </row>
    <row r="38" spans="2:11" ht="15" customHeight="1">
      <c r="B38" s="274"/>
      <c r="C38" s="275"/>
      <c r="D38" s="273"/>
      <c r="E38" s="277" t="s">
        <v>113</v>
      </c>
      <c r="F38" s="273"/>
      <c r="G38" s="394" t="s">
        <v>551</v>
      </c>
      <c r="H38" s="394"/>
      <c r="I38" s="394"/>
      <c r="J38" s="394"/>
      <c r="K38" s="271"/>
    </row>
    <row r="39" spans="2:11" ht="15" customHeight="1">
      <c r="B39" s="274"/>
      <c r="C39" s="275"/>
      <c r="D39" s="273"/>
      <c r="E39" s="277" t="s">
        <v>114</v>
      </c>
      <c r="F39" s="273"/>
      <c r="G39" s="394" t="s">
        <v>552</v>
      </c>
      <c r="H39" s="394"/>
      <c r="I39" s="394"/>
      <c r="J39" s="394"/>
      <c r="K39" s="271"/>
    </row>
    <row r="40" spans="2:11" ht="15" customHeight="1">
      <c r="B40" s="274"/>
      <c r="C40" s="275"/>
      <c r="D40" s="273"/>
      <c r="E40" s="277" t="s">
        <v>553</v>
      </c>
      <c r="F40" s="273"/>
      <c r="G40" s="394" t="s">
        <v>554</v>
      </c>
      <c r="H40" s="394"/>
      <c r="I40" s="394"/>
      <c r="J40" s="394"/>
      <c r="K40" s="271"/>
    </row>
    <row r="41" spans="2:11" ht="15" customHeight="1">
      <c r="B41" s="274"/>
      <c r="C41" s="275"/>
      <c r="D41" s="273"/>
      <c r="E41" s="277"/>
      <c r="F41" s="273"/>
      <c r="G41" s="394" t="s">
        <v>555</v>
      </c>
      <c r="H41" s="394"/>
      <c r="I41" s="394"/>
      <c r="J41" s="394"/>
      <c r="K41" s="271"/>
    </row>
    <row r="42" spans="2:11" ht="15" customHeight="1">
      <c r="B42" s="274"/>
      <c r="C42" s="275"/>
      <c r="D42" s="273"/>
      <c r="E42" s="277" t="s">
        <v>556</v>
      </c>
      <c r="F42" s="273"/>
      <c r="G42" s="394" t="s">
        <v>557</v>
      </c>
      <c r="H42" s="394"/>
      <c r="I42" s="394"/>
      <c r="J42" s="394"/>
      <c r="K42" s="271"/>
    </row>
    <row r="43" spans="2:11" ht="15" customHeight="1">
      <c r="B43" s="274"/>
      <c r="C43" s="275"/>
      <c r="D43" s="273"/>
      <c r="E43" s="277" t="s">
        <v>116</v>
      </c>
      <c r="F43" s="273"/>
      <c r="G43" s="394" t="s">
        <v>558</v>
      </c>
      <c r="H43" s="394"/>
      <c r="I43" s="394"/>
      <c r="J43" s="394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4" t="s">
        <v>559</v>
      </c>
      <c r="E45" s="394"/>
      <c r="F45" s="394"/>
      <c r="G45" s="394"/>
      <c r="H45" s="394"/>
      <c r="I45" s="394"/>
      <c r="J45" s="394"/>
      <c r="K45" s="271"/>
    </row>
    <row r="46" spans="2:11" ht="15" customHeight="1">
      <c r="B46" s="274"/>
      <c r="C46" s="275"/>
      <c r="D46" s="275"/>
      <c r="E46" s="394" t="s">
        <v>560</v>
      </c>
      <c r="F46" s="394"/>
      <c r="G46" s="394"/>
      <c r="H46" s="394"/>
      <c r="I46" s="394"/>
      <c r="J46" s="394"/>
      <c r="K46" s="271"/>
    </row>
    <row r="47" spans="2:11" ht="15" customHeight="1">
      <c r="B47" s="274"/>
      <c r="C47" s="275"/>
      <c r="D47" s="275"/>
      <c r="E47" s="394" t="s">
        <v>561</v>
      </c>
      <c r="F47" s="394"/>
      <c r="G47" s="394"/>
      <c r="H47" s="394"/>
      <c r="I47" s="394"/>
      <c r="J47" s="394"/>
      <c r="K47" s="271"/>
    </row>
    <row r="48" spans="2:11" ht="15" customHeight="1">
      <c r="B48" s="274"/>
      <c r="C48" s="275"/>
      <c r="D48" s="275"/>
      <c r="E48" s="394" t="s">
        <v>562</v>
      </c>
      <c r="F48" s="394"/>
      <c r="G48" s="394"/>
      <c r="H48" s="394"/>
      <c r="I48" s="394"/>
      <c r="J48" s="394"/>
      <c r="K48" s="271"/>
    </row>
    <row r="49" spans="2:11" ht="15" customHeight="1">
      <c r="B49" s="274"/>
      <c r="C49" s="275"/>
      <c r="D49" s="394" t="s">
        <v>563</v>
      </c>
      <c r="E49" s="394"/>
      <c r="F49" s="394"/>
      <c r="G49" s="394"/>
      <c r="H49" s="394"/>
      <c r="I49" s="394"/>
      <c r="J49" s="394"/>
      <c r="K49" s="271"/>
    </row>
    <row r="50" spans="2:11" ht="25.5" customHeight="1">
      <c r="B50" s="270"/>
      <c r="C50" s="395" t="s">
        <v>564</v>
      </c>
      <c r="D50" s="395"/>
      <c r="E50" s="395"/>
      <c r="F50" s="395"/>
      <c r="G50" s="395"/>
      <c r="H50" s="395"/>
      <c r="I50" s="395"/>
      <c r="J50" s="395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4" t="s">
        <v>565</v>
      </c>
      <c r="D52" s="394"/>
      <c r="E52" s="394"/>
      <c r="F52" s="394"/>
      <c r="G52" s="394"/>
      <c r="H52" s="394"/>
      <c r="I52" s="394"/>
      <c r="J52" s="394"/>
      <c r="K52" s="271"/>
    </row>
    <row r="53" spans="2:11" ht="15" customHeight="1">
      <c r="B53" s="270"/>
      <c r="C53" s="394" t="s">
        <v>566</v>
      </c>
      <c r="D53" s="394"/>
      <c r="E53" s="394"/>
      <c r="F53" s="394"/>
      <c r="G53" s="394"/>
      <c r="H53" s="394"/>
      <c r="I53" s="394"/>
      <c r="J53" s="394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4" t="s">
        <v>567</v>
      </c>
      <c r="D55" s="394"/>
      <c r="E55" s="394"/>
      <c r="F55" s="394"/>
      <c r="G55" s="394"/>
      <c r="H55" s="394"/>
      <c r="I55" s="394"/>
      <c r="J55" s="394"/>
      <c r="K55" s="271"/>
    </row>
    <row r="56" spans="2:11" ht="15" customHeight="1">
      <c r="B56" s="270"/>
      <c r="C56" s="275"/>
      <c r="D56" s="394" t="s">
        <v>568</v>
      </c>
      <c r="E56" s="394"/>
      <c r="F56" s="394"/>
      <c r="G56" s="394"/>
      <c r="H56" s="394"/>
      <c r="I56" s="394"/>
      <c r="J56" s="394"/>
      <c r="K56" s="271"/>
    </row>
    <row r="57" spans="2:11" ht="15" customHeight="1">
      <c r="B57" s="270"/>
      <c r="C57" s="275"/>
      <c r="D57" s="394" t="s">
        <v>569</v>
      </c>
      <c r="E57" s="394"/>
      <c r="F57" s="394"/>
      <c r="G57" s="394"/>
      <c r="H57" s="394"/>
      <c r="I57" s="394"/>
      <c r="J57" s="394"/>
      <c r="K57" s="271"/>
    </row>
    <row r="58" spans="2:11" ht="15" customHeight="1">
      <c r="B58" s="270"/>
      <c r="C58" s="275"/>
      <c r="D58" s="394" t="s">
        <v>570</v>
      </c>
      <c r="E58" s="394"/>
      <c r="F58" s="394"/>
      <c r="G58" s="394"/>
      <c r="H58" s="394"/>
      <c r="I58" s="394"/>
      <c r="J58" s="394"/>
      <c r="K58" s="271"/>
    </row>
    <row r="59" spans="2:11" ht="15" customHeight="1">
      <c r="B59" s="270"/>
      <c r="C59" s="275"/>
      <c r="D59" s="394" t="s">
        <v>571</v>
      </c>
      <c r="E59" s="394"/>
      <c r="F59" s="394"/>
      <c r="G59" s="394"/>
      <c r="H59" s="394"/>
      <c r="I59" s="394"/>
      <c r="J59" s="394"/>
      <c r="K59" s="271"/>
    </row>
    <row r="60" spans="2:11" ht="15" customHeight="1">
      <c r="B60" s="270"/>
      <c r="C60" s="275"/>
      <c r="D60" s="393" t="s">
        <v>572</v>
      </c>
      <c r="E60" s="393"/>
      <c r="F60" s="393"/>
      <c r="G60" s="393"/>
      <c r="H60" s="393"/>
      <c r="I60" s="393"/>
      <c r="J60" s="393"/>
      <c r="K60" s="271"/>
    </row>
    <row r="61" spans="2:11" ht="15" customHeight="1">
      <c r="B61" s="270"/>
      <c r="C61" s="275"/>
      <c r="D61" s="394" t="s">
        <v>573</v>
      </c>
      <c r="E61" s="394"/>
      <c r="F61" s="394"/>
      <c r="G61" s="394"/>
      <c r="H61" s="394"/>
      <c r="I61" s="394"/>
      <c r="J61" s="394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4" t="s">
        <v>574</v>
      </c>
      <c r="E63" s="394"/>
      <c r="F63" s="394"/>
      <c r="G63" s="394"/>
      <c r="H63" s="394"/>
      <c r="I63" s="394"/>
      <c r="J63" s="394"/>
      <c r="K63" s="271"/>
    </row>
    <row r="64" spans="2:11" ht="15" customHeight="1">
      <c r="B64" s="270"/>
      <c r="C64" s="275"/>
      <c r="D64" s="393" t="s">
        <v>575</v>
      </c>
      <c r="E64" s="393"/>
      <c r="F64" s="393"/>
      <c r="G64" s="393"/>
      <c r="H64" s="393"/>
      <c r="I64" s="393"/>
      <c r="J64" s="393"/>
      <c r="K64" s="271"/>
    </row>
    <row r="65" spans="2:11" ht="15" customHeight="1">
      <c r="B65" s="270"/>
      <c r="C65" s="275"/>
      <c r="D65" s="394" t="s">
        <v>576</v>
      </c>
      <c r="E65" s="394"/>
      <c r="F65" s="394"/>
      <c r="G65" s="394"/>
      <c r="H65" s="394"/>
      <c r="I65" s="394"/>
      <c r="J65" s="394"/>
      <c r="K65" s="271"/>
    </row>
    <row r="66" spans="2:11" ht="15" customHeight="1">
      <c r="B66" s="270"/>
      <c r="C66" s="275"/>
      <c r="D66" s="394" t="s">
        <v>577</v>
      </c>
      <c r="E66" s="394"/>
      <c r="F66" s="394"/>
      <c r="G66" s="394"/>
      <c r="H66" s="394"/>
      <c r="I66" s="394"/>
      <c r="J66" s="394"/>
      <c r="K66" s="271"/>
    </row>
    <row r="67" spans="2:11" ht="15" customHeight="1">
      <c r="B67" s="270"/>
      <c r="C67" s="275"/>
      <c r="D67" s="394" t="s">
        <v>578</v>
      </c>
      <c r="E67" s="394"/>
      <c r="F67" s="394"/>
      <c r="G67" s="394"/>
      <c r="H67" s="394"/>
      <c r="I67" s="394"/>
      <c r="J67" s="394"/>
      <c r="K67" s="271"/>
    </row>
    <row r="68" spans="2:11" ht="15" customHeight="1">
      <c r="B68" s="270"/>
      <c r="C68" s="275"/>
      <c r="D68" s="394" t="s">
        <v>579</v>
      </c>
      <c r="E68" s="394"/>
      <c r="F68" s="394"/>
      <c r="G68" s="394"/>
      <c r="H68" s="394"/>
      <c r="I68" s="394"/>
      <c r="J68" s="394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2" t="s">
        <v>86</v>
      </c>
      <c r="D73" s="392"/>
      <c r="E73" s="392"/>
      <c r="F73" s="392"/>
      <c r="G73" s="392"/>
      <c r="H73" s="392"/>
      <c r="I73" s="392"/>
      <c r="J73" s="392"/>
      <c r="K73" s="288"/>
    </row>
    <row r="74" spans="2:11" ht="17.25" customHeight="1">
      <c r="B74" s="287"/>
      <c r="C74" s="289" t="s">
        <v>580</v>
      </c>
      <c r="D74" s="289"/>
      <c r="E74" s="289"/>
      <c r="F74" s="289" t="s">
        <v>581</v>
      </c>
      <c r="G74" s="290"/>
      <c r="H74" s="289" t="s">
        <v>112</v>
      </c>
      <c r="I74" s="289" t="s">
        <v>56</v>
      </c>
      <c r="J74" s="289" t="s">
        <v>582</v>
      </c>
      <c r="K74" s="288"/>
    </row>
    <row r="75" spans="2:11" ht="17.25" customHeight="1">
      <c r="B75" s="287"/>
      <c r="C75" s="291" t="s">
        <v>583</v>
      </c>
      <c r="D75" s="291"/>
      <c r="E75" s="291"/>
      <c r="F75" s="292" t="s">
        <v>584</v>
      </c>
      <c r="G75" s="293"/>
      <c r="H75" s="291"/>
      <c r="I75" s="291"/>
      <c r="J75" s="291" t="s">
        <v>585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52</v>
      </c>
      <c r="D77" s="294"/>
      <c r="E77" s="294"/>
      <c r="F77" s="296" t="s">
        <v>586</v>
      </c>
      <c r="G77" s="295"/>
      <c r="H77" s="277" t="s">
        <v>587</v>
      </c>
      <c r="I77" s="277" t="s">
        <v>588</v>
      </c>
      <c r="J77" s="277">
        <v>20</v>
      </c>
      <c r="K77" s="288"/>
    </row>
    <row r="78" spans="2:11" ht="15" customHeight="1">
      <c r="B78" s="287"/>
      <c r="C78" s="277" t="s">
        <v>589</v>
      </c>
      <c r="D78" s="277"/>
      <c r="E78" s="277"/>
      <c r="F78" s="296" t="s">
        <v>586</v>
      </c>
      <c r="G78" s="295"/>
      <c r="H78" s="277" t="s">
        <v>590</v>
      </c>
      <c r="I78" s="277" t="s">
        <v>588</v>
      </c>
      <c r="J78" s="277">
        <v>120</v>
      </c>
      <c r="K78" s="288"/>
    </row>
    <row r="79" spans="2:11" ht="15" customHeight="1">
      <c r="B79" s="297"/>
      <c r="C79" s="277" t="s">
        <v>591</v>
      </c>
      <c r="D79" s="277"/>
      <c r="E79" s="277"/>
      <c r="F79" s="296" t="s">
        <v>592</v>
      </c>
      <c r="G79" s="295"/>
      <c r="H79" s="277" t="s">
        <v>593</v>
      </c>
      <c r="I79" s="277" t="s">
        <v>588</v>
      </c>
      <c r="J79" s="277">
        <v>50</v>
      </c>
      <c r="K79" s="288"/>
    </row>
    <row r="80" spans="2:11" ht="15" customHeight="1">
      <c r="B80" s="297"/>
      <c r="C80" s="277" t="s">
        <v>594</v>
      </c>
      <c r="D80" s="277"/>
      <c r="E80" s="277"/>
      <c r="F80" s="296" t="s">
        <v>586</v>
      </c>
      <c r="G80" s="295"/>
      <c r="H80" s="277" t="s">
        <v>595</v>
      </c>
      <c r="I80" s="277" t="s">
        <v>596</v>
      </c>
      <c r="J80" s="277"/>
      <c r="K80" s="288"/>
    </row>
    <row r="81" spans="2:11" ht="15" customHeight="1">
      <c r="B81" s="297"/>
      <c r="C81" s="298" t="s">
        <v>597</v>
      </c>
      <c r="D81" s="298"/>
      <c r="E81" s="298"/>
      <c r="F81" s="299" t="s">
        <v>592</v>
      </c>
      <c r="G81" s="298"/>
      <c r="H81" s="298" t="s">
        <v>598</v>
      </c>
      <c r="I81" s="298" t="s">
        <v>588</v>
      </c>
      <c r="J81" s="298">
        <v>15</v>
      </c>
      <c r="K81" s="288"/>
    </row>
    <row r="82" spans="2:11" ht="15" customHeight="1">
      <c r="B82" s="297"/>
      <c r="C82" s="298" t="s">
        <v>599</v>
      </c>
      <c r="D82" s="298"/>
      <c r="E82" s="298"/>
      <c r="F82" s="299" t="s">
        <v>592</v>
      </c>
      <c r="G82" s="298"/>
      <c r="H82" s="298" t="s">
        <v>600</v>
      </c>
      <c r="I82" s="298" t="s">
        <v>588</v>
      </c>
      <c r="J82" s="298">
        <v>15</v>
      </c>
      <c r="K82" s="288"/>
    </row>
    <row r="83" spans="2:11" ht="15" customHeight="1">
      <c r="B83" s="297"/>
      <c r="C83" s="298" t="s">
        <v>601</v>
      </c>
      <c r="D83" s="298"/>
      <c r="E83" s="298"/>
      <c r="F83" s="299" t="s">
        <v>592</v>
      </c>
      <c r="G83" s="298"/>
      <c r="H83" s="298" t="s">
        <v>602</v>
      </c>
      <c r="I83" s="298" t="s">
        <v>588</v>
      </c>
      <c r="J83" s="298">
        <v>20</v>
      </c>
      <c r="K83" s="288"/>
    </row>
    <row r="84" spans="2:11" ht="15" customHeight="1">
      <c r="B84" s="297"/>
      <c r="C84" s="298" t="s">
        <v>603</v>
      </c>
      <c r="D84" s="298"/>
      <c r="E84" s="298"/>
      <c r="F84" s="299" t="s">
        <v>592</v>
      </c>
      <c r="G84" s="298"/>
      <c r="H84" s="298" t="s">
        <v>604</v>
      </c>
      <c r="I84" s="298" t="s">
        <v>588</v>
      </c>
      <c r="J84" s="298">
        <v>20</v>
      </c>
      <c r="K84" s="288"/>
    </row>
    <row r="85" spans="2:11" ht="15" customHeight="1">
      <c r="B85" s="297"/>
      <c r="C85" s="277" t="s">
        <v>605</v>
      </c>
      <c r="D85" s="277"/>
      <c r="E85" s="277"/>
      <c r="F85" s="296" t="s">
        <v>592</v>
      </c>
      <c r="G85" s="295"/>
      <c r="H85" s="277" t="s">
        <v>606</v>
      </c>
      <c r="I85" s="277" t="s">
        <v>588</v>
      </c>
      <c r="J85" s="277">
        <v>50</v>
      </c>
      <c r="K85" s="288"/>
    </row>
    <row r="86" spans="2:11" ht="15" customHeight="1">
      <c r="B86" s="297"/>
      <c r="C86" s="277" t="s">
        <v>607</v>
      </c>
      <c r="D86" s="277"/>
      <c r="E86" s="277"/>
      <c r="F86" s="296" t="s">
        <v>592</v>
      </c>
      <c r="G86" s="295"/>
      <c r="H86" s="277" t="s">
        <v>608</v>
      </c>
      <c r="I86" s="277" t="s">
        <v>588</v>
      </c>
      <c r="J86" s="277">
        <v>20</v>
      </c>
      <c r="K86" s="288"/>
    </row>
    <row r="87" spans="2:11" ht="15" customHeight="1">
      <c r="B87" s="297"/>
      <c r="C87" s="277" t="s">
        <v>609</v>
      </c>
      <c r="D87" s="277"/>
      <c r="E87" s="277"/>
      <c r="F87" s="296" t="s">
        <v>592</v>
      </c>
      <c r="G87" s="295"/>
      <c r="H87" s="277" t="s">
        <v>610</v>
      </c>
      <c r="I87" s="277" t="s">
        <v>588</v>
      </c>
      <c r="J87" s="277">
        <v>20</v>
      </c>
      <c r="K87" s="288"/>
    </row>
    <row r="88" spans="2:11" ht="15" customHeight="1">
      <c r="B88" s="297"/>
      <c r="C88" s="277" t="s">
        <v>611</v>
      </c>
      <c r="D88" s="277"/>
      <c r="E88" s="277"/>
      <c r="F88" s="296" t="s">
        <v>592</v>
      </c>
      <c r="G88" s="295"/>
      <c r="H88" s="277" t="s">
        <v>612</v>
      </c>
      <c r="I88" s="277" t="s">
        <v>588</v>
      </c>
      <c r="J88" s="277">
        <v>50</v>
      </c>
      <c r="K88" s="288"/>
    </row>
    <row r="89" spans="2:11" ht="15" customHeight="1">
      <c r="B89" s="297"/>
      <c r="C89" s="277" t="s">
        <v>613</v>
      </c>
      <c r="D89" s="277"/>
      <c r="E89" s="277"/>
      <c r="F89" s="296" t="s">
        <v>592</v>
      </c>
      <c r="G89" s="295"/>
      <c r="H89" s="277" t="s">
        <v>613</v>
      </c>
      <c r="I89" s="277" t="s">
        <v>588</v>
      </c>
      <c r="J89" s="277">
        <v>50</v>
      </c>
      <c r="K89" s="288"/>
    </row>
    <row r="90" spans="2:11" ht="15" customHeight="1">
      <c r="B90" s="297"/>
      <c r="C90" s="277" t="s">
        <v>117</v>
      </c>
      <c r="D90" s="277"/>
      <c r="E90" s="277"/>
      <c r="F90" s="296" t="s">
        <v>592</v>
      </c>
      <c r="G90" s="295"/>
      <c r="H90" s="277" t="s">
        <v>614</v>
      </c>
      <c r="I90" s="277" t="s">
        <v>588</v>
      </c>
      <c r="J90" s="277">
        <v>255</v>
      </c>
      <c r="K90" s="288"/>
    </row>
    <row r="91" spans="2:11" ht="15" customHeight="1">
      <c r="B91" s="297"/>
      <c r="C91" s="277" t="s">
        <v>615</v>
      </c>
      <c r="D91" s="277"/>
      <c r="E91" s="277"/>
      <c r="F91" s="296" t="s">
        <v>586</v>
      </c>
      <c r="G91" s="295"/>
      <c r="H91" s="277" t="s">
        <v>616</v>
      </c>
      <c r="I91" s="277" t="s">
        <v>617</v>
      </c>
      <c r="J91" s="277"/>
      <c r="K91" s="288"/>
    </row>
    <row r="92" spans="2:11" ht="15" customHeight="1">
      <c r="B92" s="297"/>
      <c r="C92" s="277" t="s">
        <v>618</v>
      </c>
      <c r="D92" s="277"/>
      <c r="E92" s="277"/>
      <c r="F92" s="296" t="s">
        <v>586</v>
      </c>
      <c r="G92" s="295"/>
      <c r="H92" s="277" t="s">
        <v>619</v>
      </c>
      <c r="I92" s="277" t="s">
        <v>620</v>
      </c>
      <c r="J92" s="277"/>
      <c r="K92" s="288"/>
    </row>
    <row r="93" spans="2:11" ht="15" customHeight="1">
      <c r="B93" s="297"/>
      <c r="C93" s="277" t="s">
        <v>621</v>
      </c>
      <c r="D93" s="277"/>
      <c r="E93" s="277"/>
      <c r="F93" s="296" t="s">
        <v>586</v>
      </c>
      <c r="G93" s="295"/>
      <c r="H93" s="277" t="s">
        <v>621</v>
      </c>
      <c r="I93" s="277" t="s">
        <v>620</v>
      </c>
      <c r="J93" s="277"/>
      <c r="K93" s="288"/>
    </row>
    <row r="94" spans="2:11" ht="15" customHeight="1">
      <c r="B94" s="297"/>
      <c r="C94" s="277" t="s">
        <v>37</v>
      </c>
      <c r="D94" s="277"/>
      <c r="E94" s="277"/>
      <c r="F94" s="296" t="s">
        <v>586</v>
      </c>
      <c r="G94" s="295"/>
      <c r="H94" s="277" t="s">
        <v>622</v>
      </c>
      <c r="I94" s="277" t="s">
        <v>620</v>
      </c>
      <c r="J94" s="277"/>
      <c r="K94" s="288"/>
    </row>
    <row r="95" spans="2:11" ht="15" customHeight="1">
      <c r="B95" s="297"/>
      <c r="C95" s="277" t="s">
        <v>47</v>
      </c>
      <c r="D95" s="277"/>
      <c r="E95" s="277"/>
      <c r="F95" s="296" t="s">
        <v>586</v>
      </c>
      <c r="G95" s="295"/>
      <c r="H95" s="277" t="s">
        <v>623</v>
      </c>
      <c r="I95" s="277" t="s">
        <v>620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2" t="s">
        <v>624</v>
      </c>
      <c r="D100" s="392"/>
      <c r="E100" s="392"/>
      <c r="F100" s="392"/>
      <c r="G100" s="392"/>
      <c r="H100" s="392"/>
      <c r="I100" s="392"/>
      <c r="J100" s="392"/>
      <c r="K100" s="288"/>
    </row>
    <row r="101" spans="2:11" ht="17.25" customHeight="1">
      <c r="B101" s="287"/>
      <c r="C101" s="289" t="s">
        <v>580</v>
      </c>
      <c r="D101" s="289"/>
      <c r="E101" s="289"/>
      <c r="F101" s="289" t="s">
        <v>581</v>
      </c>
      <c r="G101" s="290"/>
      <c r="H101" s="289" t="s">
        <v>112</v>
      </c>
      <c r="I101" s="289" t="s">
        <v>56</v>
      </c>
      <c r="J101" s="289" t="s">
        <v>582</v>
      </c>
      <c r="K101" s="288"/>
    </row>
    <row r="102" spans="2:11" ht="17.25" customHeight="1">
      <c r="B102" s="287"/>
      <c r="C102" s="291" t="s">
        <v>583</v>
      </c>
      <c r="D102" s="291"/>
      <c r="E102" s="291"/>
      <c r="F102" s="292" t="s">
        <v>584</v>
      </c>
      <c r="G102" s="293"/>
      <c r="H102" s="291"/>
      <c r="I102" s="291"/>
      <c r="J102" s="291" t="s">
        <v>585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52</v>
      </c>
      <c r="D104" s="294"/>
      <c r="E104" s="294"/>
      <c r="F104" s="296" t="s">
        <v>586</v>
      </c>
      <c r="G104" s="305"/>
      <c r="H104" s="277" t="s">
        <v>625</v>
      </c>
      <c r="I104" s="277" t="s">
        <v>588</v>
      </c>
      <c r="J104" s="277">
        <v>20</v>
      </c>
      <c r="K104" s="288"/>
    </row>
    <row r="105" spans="2:11" ht="15" customHeight="1">
      <c r="B105" s="287"/>
      <c r="C105" s="277" t="s">
        <v>589</v>
      </c>
      <c r="D105" s="277"/>
      <c r="E105" s="277"/>
      <c r="F105" s="296" t="s">
        <v>586</v>
      </c>
      <c r="G105" s="277"/>
      <c r="H105" s="277" t="s">
        <v>625</v>
      </c>
      <c r="I105" s="277" t="s">
        <v>588</v>
      </c>
      <c r="J105" s="277">
        <v>120</v>
      </c>
      <c r="K105" s="288"/>
    </row>
    <row r="106" spans="2:11" ht="15" customHeight="1">
      <c r="B106" s="297"/>
      <c r="C106" s="277" t="s">
        <v>591</v>
      </c>
      <c r="D106" s="277"/>
      <c r="E106" s="277"/>
      <c r="F106" s="296" t="s">
        <v>592</v>
      </c>
      <c r="G106" s="277"/>
      <c r="H106" s="277" t="s">
        <v>625</v>
      </c>
      <c r="I106" s="277" t="s">
        <v>588</v>
      </c>
      <c r="J106" s="277">
        <v>50</v>
      </c>
      <c r="K106" s="288"/>
    </row>
    <row r="107" spans="2:11" ht="15" customHeight="1">
      <c r="B107" s="297"/>
      <c r="C107" s="277" t="s">
        <v>594</v>
      </c>
      <c r="D107" s="277"/>
      <c r="E107" s="277"/>
      <c r="F107" s="296" t="s">
        <v>586</v>
      </c>
      <c r="G107" s="277"/>
      <c r="H107" s="277" t="s">
        <v>625</v>
      </c>
      <c r="I107" s="277" t="s">
        <v>596</v>
      </c>
      <c r="J107" s="277"/>
      <c r="K107" s="288"/>
    </row>
    <row r="108" spans="2:11" ht="15" customHeight="1">
      <c r="B108" s="297"/>
      <c r="C108" s="277" t="s">
        <v>605</v>
      </c>
      <c r="D108" s="277"/>
      <c r="E108" s="277"/>
      <c r="F108" s="296" t="s">
        <v>592</v>
      </c>
      <c r="G108" s="277"/>
      <c r="H108" s="277" t="s">
        <v>625</v>
      </c>
      <c r="I108" s="277" t="s">
        <v>588</v>
      </c>
      <c r="J108" s="277">
        <v>50</v>
      </c>
      <c r="K108" s="288"/>
    </row>
    <row r="109" spans="2:11" ht="15" customHeight="1">
      <c r="B109" s="297"/>
      <c r="C109" s="277" t="s">
        <v>613</v>
      </c>
      <c r="D109" s="277"/>
      <c r="E109" s="277"/>
      <c r="F109" s="296" t="s">
        <v>592</v>
      </c>
      <c r="G109" s="277"/>
      <c r="H109" s="277" t="s">
        <v>625</v>
      </c>
      <c r="I109" s="277" t="s">
        <v>588</v>
      </c>
      <c r="J109" s="277">
        <v>50</v>
      </c>
      <c r="K109" s="288"/>
    </row>
    <row r="110" spans="2:11" ht="15" customHeight="1">
      <c r="B110" s="297"/>
      <c r="C110" s="277" t="s">
        <v>611</v>
      </c>
      <c r="D110" s="277"/>
      <c r="E110" s="277"/>
      <c r="F110" s="296" t="s">
        <v>592</v>
      </c>
      <c r="G110" s="277"/>
      <c r="H110" s="277" t="s">
        <v>625</v>
      </c>
      <c r="I110" s="277" t="s">
        <v>588</v>
      </c>
      <c r="J110" s="277">
        <v>50</v>
      </c>
      <c r="K110" s="288"/>
    </row>
    <row r="111" spans="2:11" ht="15" customHeight="1">
      <c r="B111" s="297"/>
      <c r="C111" s="277" t="s">
        <v>52</v>
      </c>
      <c r="D111" s="277"/>
      <c r="E111" s="277"/>
      <c r="F111" s="296" t="s">
        <v>586</v>
      </c>
      <c r="G111" s="277"/>
      <c r="H111" s="277" t="s">
        <v>626</v>
      </c>
      <c r="I111" s="277" t="s">
        <v>588</v>
      </c>
      <c r="J111" s="277">
        <v>20</v>
      </c>
      <c r="K111" s="288"/>
    </row>
    <row r="112" spans="2:11" ht="15" customHeight="1">
      <c r="B112" s="297"/>
      <c r="C112" s="277" t="s">
        <v>627</v>
      </c>
      <c r="D112" s="277"/>
      <c r="E112" s="277"/>
      <c r="F112" s="296" t="s">
        <v>586</v>
      </c>
      <c r="G112" s="277"/>
      <c r="H112" s="277" t="s">
        <v>628</v>
      </c>
      <c r="I112" s="277" t="s">
        <v>588</v>
      </c>
      <c r="J112" s="277">
        <v>120</v>
      </c>
      <c r="K112" s="288"/>
    </row>
    <row r="113" spans="2:11" ht="15" customHeight="1">
      <c r="B113" s="297"/>
      <c r="C113" s="277" t="s">
        <v>37</v>
      </c>
      <c r="D113" s="277"/>
      <c r="E113" s="277"/>
      <c r="F113" s="296" t="s">
        <v>586</v>
      </c>
      <c r="G113" s="277"/>
      <c r="H113" s="277" t="s">
        <v>629</v>
      </c>
      <c r="I113" s="277" t="s">
        <v>620</v>
      </c>
      <c r="J113" s="277"/>
      <c r="K113" s="288"/>
    </row>
    <row r="114" spans="2:11" ht="15" customHeight="1">
      <c r="B114" s="297"/>
      <c r="C114" s="277" t="s">
        <v>47</v>
      </c>
      <c r="D114" s="277"/>
      <c r="E114" s="277"/>
      <c r="F114" s="296" t="s">
        <v>586</v>
      </c>
      <c r="G114" s="277"/>
      <c r="H114" s="277" t="s">
        <v>630</v>
      </c>
      <c r="I114" s="277" t="s">
        <v>620</v>
      </c>
      <c r="J114" s="277"/>
      <c r="K114" s="288"/>
    </row>
    <row r="115" spans="2:11" ht="15" customHeight="1">
      <c r="B115" s="297"/>
      <c r="C115" s="277" t="s">
        <v>56</v>
      </c>
      <c r="D115" s="277"/>
      <c r="E115" s="277"/>
      <c r="F115" s="296" t="s">
        <v>586</v>
      </c>
      <c r="G115" s="277"/>
      <c r="H115" s="277" t="s">
        <v>631</v>
      </c>
      <c r="I115" s="277" t="s">
        <v>632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91" t="s">
        <v>633</v>
      </c>
      <c r="D120" s="391"/>
      <c r="E120" s="391"/>
      <c r="F120" s="391"/>
      <c r="G120" s="391"/>
      <c r="H120" s="391"/>
      <c r="I120" s="391"/>
      <c r="J120" s="391"/>
      <c r="K120" s="313"/>
    </row>
    <row r="121" spans="2:11" ht="17.25" customHeight="1">
      <c r="B121" s="314"/>
      <c r="C121" s="289" t="s">
        <v>580</v>
      </c>
      <c r="D121" s="289"/>
      <c r="E121" s="289"/>
      <c r="F121" s="289" t="s">
        <v>581</v>
      </c>
      <c r="G121" s="290"/>
      <c r="H121" s="289" t="s">
        <v>112</v>
      </c>
      <c r="I121" s="289" t="s">
        <v>56</v>
      </c>
      <c r="J121" s="289" t="s">
        <v>582</v>
      </c>
      <c r="K121" s="315"/>
    </row>
    <row r="122" spans="2:11" ht="17.25" customHeight="1">
      <c r="B122" s="314"/>
      <c r="C122" s="291" t="s">
        <v>583</v>
      </c>
      <c r="D122" s="291"/>
      <c r="E122" s="291"/>
      <c r="F122" s="292" t="s">
        <v>584</v>
      </c>
      <c r="G122" s="293"/>
      <c r="H122" s="291"/>
      <c r="I122" s="291"/>
      <c r="J122" s="291" t="s">
        <v>585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589</v>
      </c>
      <c r="D124" s="294"/>
      <c r="E124" s="294"/>
      <c r="F124" s="296" t="s">
        <v>586</v>
      </c>
      <c r="G124" s="277"/>
      <c r="H124" s="277" t="s">
        <v>625</v>
      </c>
      <c r="I124" s="277" t="s">
        <v>588</v>
      </c>
      <c r="J124" s="277">
        <v>120</v>
      </c>
      <c r="K124" s="318"/>
    </row>
    <row r="125" spans="2:11" ht="15" customHeight="1">
      <c r="B125" s="316"/>
      <c r="C125" s="277" t="s">
        <v>634</v>
      </c>
      <c r="D125" s="277"/>
      <c r="E125" s="277"/>
      <c r="F125" s="296" t="s">
        <v>586</v>
      </c>
      <c r="G125" s="277"/>
      <c r="H125" s="277" t="s">
        <v>635</v>
      </c>
      <c r="I125" s="277" t="s">
        <v>588</v>
      </c>
      <c r="J125" s="277" t="s">
        <v>636</v>
      </c>
      <c r="K125" s="318"/>
    </row>
    <row r="126" spans="2:11" ht="15" customHeight="1">
      <c r="B126" s="316"/>
      <c r="C126" s="277" t="s">
        <v>535</v>
      </c>
      <c r="D126" s="277"/>
      <c r="E126" s="277"/>
      <c r="F126" s="296" t="s">
        <v>586</v>
      </c>
      <c r="G126" s="277"/>
      <c r="H126" s="277" t="s">
        <v>637</v>
      </c>
      <c r="I126" s="277" t="s">
        <v>588</v>
      </c>
      <c r="J126" s="277" t="s">
        <v>636</v>
      </c>
      <c r="K126" s="318"/>
    </row>
    <row r="127" spans="2:11" ht="15" customHeight="1">
      <c r="B127" s="316"/>
      <c r="C127" s="277" t="s">
        <v>597</v>
      </c>
      <c r="D127" s="277"/>
      <c r="E127" s="277"/>
      <c r="F127" s="296" t="s">
        <v>592</v>
      </c>
      <c r="G127" s="277"/>
      <c r="H127" s="277" t="s">
        <v>598</v>
      </c>
      <c r="I127" s="277" t="s">
        <v>588</v>
      </c>
      <c r="J127" s="277">
        <v>15</v>
      </c>
      <c r="K127" s="318"/>
    </row>
    <row r="128" spans="2:11" ht="15" customHeight="1">
      <c r="B128" s="316"/>
      <c r="C128" s="298" t="s">
        <v>599</v>
      </c>
      <c r="D128" s="298"/>
      <c r="E128" s="298"/>
      <c r="F128" s="299" t="s">
        <v>592</v>
      </c>
      <c r="G128" s="298"/>
      <c r="H128" s="298" t="s">
        <v>600</v>
      </c>
      <c r="I128" s="298" t="s">
        <v>588</v>
      </c>
      <c r="J128" s="298">
        <v>15</v>
      </c>
      <c r="K128" s="318"/>
    </row>
    <row r="129" spans="2:11" ht="15" customHeight="1">
      <c r="B129" s="316"/>
      <c r="C129" s="298" t="s">
        <v>601</v>
      </c>
      <c r="D129" s="298"/>
      <c r="E129" s="298"/>
      <c r="F129" s="299" t="s">
        <v>592</v>
      </c>
      <c r="G129" s="298"/>
      <c r="H129" s="298" t="s">
        <v>602</v>
      </c>
      <c r="I129" s="298" t="s">
        <v>588</v>
      </c>
      <c r="J129" s="298">
        <v>20</v>
      </c>
      <c r="K129" s="318"/>
    </row>
    <row r="130" spans="2:11" ht="15" customHeight="1">
      <c r="B130" s="316"/>
      <c r="C130" s="298" t="s">
        <v>603</v>
      </c>
      <c r="D130" s="298"/>
      <c r="E130" s="298"/>
      <c r="F130" s="299" t="s">
        <v>592</v>
      </c>
      <c r="G130" s="298"/>
      <c r="H130" s="298" t="s">
        <v>604</v>
      </c>
      <c r="I130" s="298" t="s">
        <v>588</v>
      </c>
      <c r="J130" s="298">
        <v>20</v>
      </c>
      <c r="K130" s="318"/>
    </row>
    <row r="131" spans="2:11" ht="15" customHeight="1">
      <c r="B131" s="316"/>
      <c r="C131" s="277" t="s">
        <v>591</v>
      </c>
      <c r="D131" s="277"/>
      <c r="E131" s="277"/>
      <c r="F131" s="296" t="s">
        <v>592</v>
      </c>
      <c r="G131" s="277"/>
      <c r="H131" s="277" t="s">
        <v>625</v>
      </c>
      <c r="I131" s="277" t="s">
        <v>588</v>
      </c>
      <c r="J131" s="277">
        <v>50</v>
      </c>
      <c r="K131" s="318"/>
    </row>
    <row r="132" spans="2:11" ht="15" customHeight="1">
      <c r="B132" s="316"/>
      <c r="C132" s="277" t="s">
        <v>605</v>
      </c>
      <c r="D132" s="277"/>
      <c r="E132" s="277"/>
      <c r="F132" s="296" t="s">
        <v>592</v>
      </c>
      <c r="G132" s="277"/>
      <c r="H132" s="277" t="s">
        <v>625</v>
      </c>
      <c r="I132" s="277" t="s">
        <v>588</v>
      </c>
      <c r="J132" s="277">
        <v>50</v>
      </c>
      <c r="K132" s="318"/>
    </row>
    <row r="133" spans="2:11" ht="15" customHeight="1">
      <c r="B133" s="316"/>
      <c r="C133" s="277" t="s">
        <v>611</v>
      </c>
      <c r="D133" s="277"/>
      <c r="E133" s="277"/>
      <c r="F133" s="296" t="s">
        <v>592</v>
      </c>
      <c r="G133" s="277"/>
      <c r="H133" s="277" t="s">
        <v>625</v>
      </c>
      <c r="I133" s="277" t="s">
        <v>588</v>
      </c>
      <c r="J133" s="277">
        <v>50</v>
      </c>
      <c r="K133" s="318"/>
    </row>
    <row r="134" spans="2:11" ht="15" customHeight="1">
      <c r="B134" s="316"/>
      <c r="C134" s="277" t="s">
        <v>613</v>
      </c>
      <c r="D134" s="277"/>
      <c r="E134" s="277"/>
      <c r="F134" s="296" t="s">
        <v>592</v>
      </c>
      <c r="G134" s="277"/>
      <c r="H134" s="277" t="s">
        <v>625</v>
      </c>
      <c r="I134" s="277" t="s">
        <v>588</v>
      </c>
      <c r="J134" s="277">
        <v>50</v>
      </c>
      <c r="K134" s="318"/>
    </row>
    <row r="135" spans="2:11" ht="15" customHeight="1">
      <c r="B135" s="316"/>
      <c r="C135" s="277" t="s">
        <v>117</v>
      </c>
      <c r="D135" s="277"/>
      <c r="E135" s="277"/>
      <c r="F135" s="296" t="s">
        <v>592</v>
      </c>
      <c r="G135" s="277"/>
      <c r="H135" s="277" t="s">
        <v>638</v>
      </c>
      <c r="I135" s="277" t="s">
        <v>588</v>
      </c>
      <c r="J135" s="277">
        <v>255</v>
      </c>
      <c r="K135" s="318"/>
    </row>
    <row r="136" spans="2:11" ht="15" customHeight="1">
      <c r="B136" s="316"/>
      <c r="C136" s="277" t="s">
        <v>615</v>
      </c>
      <c r="D136" s="277"/>
      <c r="E136" s="277"/>
      <c r="F136" s="296" t="s">
        <v>586</v>
      </c>
      <c r="G136" s="277"/>
      <c r="H136" s="277" t="s">
        <v>639</v>
      </c>
      <c r="I136" s="277" t="s">
        <v>617</v>
      </c>
      <c r="J136" s="277"/>
      <c r="K136" s="318"/>
    </row>
    <row r="137" spans="2:11" ht="15" customHeight="1">
      <c r="B137" s="316"/>
      <c r="C137" s="277" t="s">
        <v>618</v>
      </c>
      <c r="D137" s="277"/>
      <c r="E137" s="277"/>
      <c r="F137" s="296" t="s">
        <v>586</v>
      </c>
      <c r="G137" s="277"/>
      <c r="H137" s="277" t="s">
        <v>640</v>
      </c>
      <c r="I137" s="277" t="s">
        <v>620</v>
      </c>
      <c r="J137" s="277"/>
      <c r="K137" s="318"/>
    </row>
    <row r="138" spans="2:11" ht="15" customHeight="1">
      <c r="B138" s="316"/>
      <c r="C138" s="277" t="s">
        <v>621</v>
      </c>
      <c r="D138" s="277"/>
      <c r="E138" s="277"/>
      <c r="F138" s="296" t="s">
        <v>586</v>
      </c>
      <c r="G138" s="277"/>
      <c r="H138" s="277" t="s">
        <v>621</v>
      </c>
      <c r="I138" s="277" t="s">
        <v>620</v>
      </c>
      <c r="J138" s="277"/>
      <c r="K138" s="318"/>
    </row>
    <row r="139" spans="2:11" ht="15" customHeight="1">
      <c r="B139" s="316"/>
      <c r="C139" s="277" t="s">
        <v>37</v>
      </c>
      <c r="D139" s="277"/>
      <c r="E139" s="277"/>
      <c r="F139" s="296" t="s">
        <v>586</v>
      </c>
      <c r="G139" s="277"/>
      <c r="H139" s="277" t="s">
        <v>641</v>
      </c>
      <c r="I139" s="277" t="s">
        <v>620</v>
      </c>
      <c r="J139" s="277"/>
      <c r="K139" s="318"/>
    </row>
    <row r="140" spans="2:11" ht="15" customHeight="1">
      <c r="B140" s="316"/>
      <c r="C140" s="277" t="s">
        <v>642</v>
      </c>
      <c r="D140" s="277"/>
      <c r="E140" s="277"/>
      <c r="F140" s="296" t="s">
        <v>586</v>
      </c>
      <c r="G140" s="277"/>
      <c r="H140" s="277" t="s">
        <v>643</v>
      </c>
      <c r="I140" s="277" t="s">
        <v>620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2" t="s">
        <v>644</v>
      </c>
      <c r="D145" s="392"/>
      <c r="E145" s="392"/>
      <c r="F145" s="392"/>
      <c r="G145" s="392"/>
      <c r="H145" s="392"/>
      <c r="I145" s="392"/>
      <c r="J145" s="392"/>
      <c r="K145" s="288"/>
    </row>
    <row r="146" spans="2:11" ht="17.25" customHeight="1">
      <c r="B146" s="287"/>
      <c r="C146" s="289" t="s">
        <v>580</v>
      </c>
      <c r="D146" s="289"/>
      <c r="E146" s="289"/>
      <c r="F146" s="289" t="s">
        <v>581</v>
      </c>
      <c r="G146" s="290"/>
      <c r="H146" s="289" t="s">
        <v>112</v>
      </c>
      <c r="I146" s="289" t="s">
        <v>56</v>
      </c>
      <c r="J146" s="289" t="s">
        <v>582</v>
      </c>
      <c r="K146" s="288"/>
    </row>
    <row r="147" spans="2:11" ht="17.25" customHeight="1">
      <c r="B147" s="287"/>
      <c r="C147" s="291" t="s">
        <v>583</v>
      </c>
      <c r="D147" s="291"/>
      <c r="E147" s="291"/>
      <c r="F147" s="292" t="s">
        <v>584</v>
      </c>
      <c r="G147" s="293"/>
      <c r="H147" s="291"/>
      <c r="I147" s="291"/>
      <c r="J147" s="291" t="s">
        <v>585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589</v>
      </c>
      <c r="D149" s="277"/>
      <c r="E149" s="277"/>
      <c r="F149" s="323" t="s">
        <v>586</v>
      </c>
      <c r="G149" s="277"/>
      <c r="H149" s="322" t="s">
        <v>625</v>
      </c>
      <c r="I149" s="322" t="s">
        <v>588</v>
      </c>
      <c r="J149" s="322">
        <v>120</v>
      </c>
      <c r="K149" s="318"/>
    </row>
    <row r="150" spans="2:11" ht="15" customHeight="1">
      <c r="B150" s="297"/>
      <c r="C150" s="322" t="s">
        <v>634</v>
      </c>
      <c r="D150" s="277"/>
      <c r="E150" s="277"/>
      <c r="F150" s="323" t="s">
        <v>586</v>
      </c>
      <c r="G150" s="277"/>
      <c r="H150" s="322" t="s">
        <v>645</v>
      </c>
      <c r="I150" s="322" t="s">
        <v>588</v>
      </c>
      <c r="J150" s="322" t="s">
        <v>636</v>
      </c>
      <c r="K150" s="318"/>
    </row>
    <row r="151" spans="2:11" ht="15" customHeight="1">
      <c r="B151" s="297"/>
      <c r="C151" s="322" t="s">
        <v>535</v>
      </c>
      <c r="D151" s="277"/>
      <c r="E151" s="277"/>
      <c r="F151" s="323" t="s">
        <v>586</v>
      </c>
      <c r="G151" s="277"/>
      <c r="H151" s="322" t="s">
        <v>646</v>
      </c>
      <c r="I151" s="322" t="s">
        <v>588</v>
      </c>
      <c r="J151" s="322" t="s">
        <v>636</v>
      </c>
      <c r="K151" s="318"/>
    </row>
    <row r="152" spans="2:11" ht="15" customHeight="1">
      <c r="B152" s="297"/>
      <c r="C152" s="322" t="s">
        <v>591</v>
      </c>
      <c r="D152" s="277"/>
      <c r="E152" s="277"/>
      <c r="F152" s="323" t="s">
        <v>592</v>
      </c>
      <c r="G152" s="277"/>
      <c r="H152" s="322" t="s">
        <v>625</v>
      </c>
      <c r="I152" s="322" t="s">
        <v>588</v>
      </c>
      <c r="J152" s="322">
        <v>50</v>
      </c>
      <c r="K152" s="318"/>
    </row>
    <row r="153" spans="2:11" ht="15" customHeight="1">
      <c r="B153" s="297"/>
      <c r="C153" s="322" t="s">
        <v>594</v>
      </c>
      <c r="D153" s="277"/>
      <c r="E153" s="277"/>
      <c r="F153" s="323" t="s">
        <v>586</v>
      </c>
      <c r="G153" s="277"/>
      <c r="H153" s="322" t="s">
        <v>625</v>
      </c>
      <c r="I153" s="322" t="s">
        <v>596</v>
      </c>
      <c r="J153" s="322"/>
      <c r="K153" s="318"/>
    </row>
    <row r="154" spans="2:11" ht="15" customHeight="1">
      <c r="B154" s="297"/>
      <c r="C154" s="322" t="s">
        <v>605</v>
      </c>
      <c r="D154" s="277"/>
      <c r="E154" s="277"/>
      <c r="F154" s="323" t="s">
        <v>592</v>
      </c>
      <c r="G154" s="277"/>
      <c r="H154" s="322" t="s">
        <v>625</v>
      </c>
      <c r="I154" s="322" t="s">
        <v>588</v>
      </c>
      <c r="J154" s="322">
        <v>50</v>
      </c>
      <c r="K154" s="318"/>
    </row>
    <row r="155" spans="2:11" ht="15" customHeight="1">
      <c r="B155" s="297"/>
      <c r="C155" s="322" t="s">
        <v>613</v>
      </c>
      <c r="D155" s="277"/>
      <c r="E155" s="277"/>
      <c r="F155" s="323" t="s">
        <v>592</v>
      </c>
      <c r="G155" s="277"/>
      <c r="H155" s="322" t="s">
        <v>625</v>
      </c>
      <c r="I155" s="322" t="s">
        <v>588</v>
      </c>
      <c r="J155" s="322">
        <v>50</v>
      </c>
      <c r="K155" s="318"/>
    </row>
    <row r="156" spans="2:11" ht="15" customHeight="1">
      <c r="B156" s="297"/>
      <c r="C156" s="322" t="s">
        <v>611</v>
      </c>
      <c r="D156" s="277"/>
      <c r="E156" s="277"/>
      <c r="F156" s="323" t="s">
        <v>592</v>
      </c>
      <c r="G156" s="277"/>
      <c r="H156" s="322" t="s">
        <v>625</v>
      </c>
      <c r="I156" s="322" t="s">
        <v>588</v>
      </c>
      <c r="J156" s="322">
        <v>50</v>
      </c>
      <c r="K156" s="318"/>
    </row>
    <row r="157" spans="2:11" ht="15" customHeight="1">
      <c r="B157" s="297"/>
      <c r="C157" s="322" t="s">
        <v>91</v>
      </c>
      <c r="D157" s="277"/>
      <c r="E157" s="277"/>
      <c r="F157" s="323" t="s">
        <v>586</v>
      </c>
      <c r="G157" s="277"/>
      <c r="H157" s="322" t="s">
        <v>647</v>
      </c>
      <c r="I157" s="322" t="s">
        <v>588</v>
      </c>
      <c r="J157" s="322" t="s">
        <v>648</v>
      </c>
      <c r="K157" s="318"/>
    </row>
    <row r="158" spans="2:11" ht="15" customHeight="1">
      <c r="B158" s="297"/>
      <c r="C158" s="322" t="s">
        <v>649</v>
      </c>
      <c r="D158" s="277"/>
      <c r="E158" s="277"/>
      <c r="F158" s="323" t="s">
        <v>586</v>
      </c>
      <c r="G158" s="277"/>
      <c r="H158" s="322" t="s">
        <v>650</v>
      </c>
      <c r="I158" s="322" t="s">
        <v>620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91" t="s">
        <v>651</v>
      </c>
      <c r="D163" s="391"/>
      <c r="E163" s="391"/>
      <c r="F163" s="391"/>
      <c r="G163" s="391"/>
      <c r="H163" s="391"/>
      <c r="I163" s="391"/>
      <c r="J163" s="391"/>
      <c r="K163" s="269"/>
    </row>
    <row r="164" spans="2:11" ht="17.25" customHeight="1">
      <c r="B164" s="268"/>
      <c r="C164" s="289" t="s">
        <v>580</v>
      </c>
      <c r="D164" s="289"/>
      <c r="E164" s="289"/>
      <c r="F164" s="289" t="s">
        <v>581</v>
      </c>
      <c r="G164" s="326"/>
      <c r="H164" s="327" t="s">
        <v>112</v>
      </c>
      <c r="I164" s="327" t="s">
        <v>56</v>
      </c>
      <c r="J164" s="289" t="s">
        <v>582</v>
      </c>
      <c r="K164" s="269"/>
    </row>
    <row r="165" spans="2:11" ht="17.25" customHeight="1">
      <c r="B165" s="270"/>
      <c r="C165" s="291" t="s">
        <v>583</v>
      </c>
      <c r="D165" s="291"/>
      <c r="E165" s="291"/>
      <c r="F165" s="292" t="s">
        <v>584</v>
      </c>
      <c r="G165" s="328"/>
      <c r="H165" s="329"/>
      <c r="I165" s="329"/>
      <c r="J165" s="291" t="s">
        <v>585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589</v>
      </c>
      <c r="D167" s="277"/>
      <c r="E167" s="277"/>
      <c r="F167" s="296" t="s">
        <v>586</v>
      </c>
      <c r="G167" s="277"/>
      <c r="H167" s="277" t="s">
        <v>625</v>
      </c>
      <c r="I167" s="277" t="s">
        <v>588</v>
      </c>
      <c r="J167" s="277">
        <v>120</v>
      </c>
      <c r="K167" s="318"/>
    </row>
    <row r="168" spans="2:11" ht="15" customHeight="1">
      <c r="B168" s="297"/>
      <c r="C168" s="277" t="s">
        <v>634</v>
      </c>
      <c r="D168" s="277"/>
      <c r="E168" s="277"/>
      <c r="F168" s="296" t="s">
        <v>586</v>
      </c>
      <c r="G168" s="277"/>
      <c r="H168" s="277" t="s">
        <v>635</v>
      </c>
      <c r="I168" s="277" t="s">
        <v>588</v>
      </c>
      <c r="J168" s="277" t="s">
        <v>636</v>
      </c>
      <c r="K168" s="318"/>
    </row>
    <row r="169" spans="2:11" ht="15" customHeight="1">
      <c r="B169" s="297"/>
      <c r="C169" s="277" t="s">
        <v>535</v>
      </c>
      <c r="D169" s="277"/>
      <c r="E169" s="277"/>
      <c r="F169" s="296" t="s">
        <v>586</v>
      </c>
      <c r="G169" s="277"/>
      <c r="H169" s="277" t="s">
        <v>652</v>
      </c>
      <c r="I169" s="277" t="s">
        <v>588</v>
      </c>
      <c r="J169" s="277" t="s">
        <v>636</v>
      </c>
      <c r="K169" s="318"/>
    </row>
    <row r="170" spans="2:11" ht="15" customHeight="1">
      <c r="B170" s="297"/>
      <c r="C170" s="277" t="s">
        <v>591</v>
      </c>
      <c r="D170" s="277"/>
      <c r="E170" s="277"/>
      <c r="F170" s="296" t="s">
        <v>592</v>
      </c>
      <c r="G170" s="277"/>
      <c r="H170" s="277" t="s">
        <v>652</v>
      </c>
      <c r="I170" s="277" t="s">
        <v>588</v>
      </c>
      <c r="J170" s="277">
        <v>50</v>
      </c>
      <c r="K170" s="318"/>
    </row>
    <row r="171" spans="2:11" ht="15" customHeight="1">
      <c r="B171" s="297"/>
      <c r="C171" s="277" t="s">
        <v>594</v>
      </c>
      <c r="D171" s="277"/>
      <c r="E171" s="277"/>
      <c r="F171" s="296" t="s">
        <v>586</v>
      </c>
      <c r="G171" s="277"/>
      <c r="H171" s="277" t="s">
        <v>652</v>
      </c>
      <c r="I171" s="277" t="s">
        <v>596</v>
      </c>
      <c r="J171" s="277"/>
      <c r="K171" s="318"/>
    </row>
    <row r="172" spans="2:11" ht="15" customHeight="1">
      <c r="B172" s="297"/>
      <c r="C172" s="277" t="s">
        <v>605</v>
      </c>
      <c r="D172" s="277"/>
      <c r="E172" s="277"/>
      <c r="F172" s="296" t="s">
        <v>592</v>
      </c>
      <c r="G172" s="277"/>
      <c r="H172" s="277" t="s">
        <v>652</v>
      </c>
      <c r="I172" s="277" t="s">
        <v>588</v>
      </c>
      <c r="J172" s="277">
        <v>50</v>
      </c>
      <c r="K172" s="318"/>
    </row>
    <row r="173" spans="2:11" ht="15" customHeight="1">
      <c r="B173" s="297"/>
      <c r="C173" s="277" t="s">
        <v>613</v>
      </c>
      <c r="D173" s="277"/>
      <c r="E173" s="277"/>
      <c r="F173" s="296" t="s">
        <v>592</v>
      </c>
      <c r="G173" s="277"/>
      <c r="H173" s="277" t="s">
        <v>652</v>
      </c>
      <c r="I173" s="277" t="s">
        <v>588</v>
      </c>
      <c r="J173" s="277">
        <v>50</v>
      </c>
      <c r="K173" s="318"/>
    </row>
    <row r="174" spans="2:11" ht="15" customHeight="1">
      <c r="B174" s="297"/>
      <c r="C174" s="277" t="s">
        <v>611</v>
      </c>
      <c r="D174" s="277"/>
      <c r="E174" s="277"/>
      <c r="F174" s="296" t="s">
        <v>592</v>
      </c>
      <c r="G174" s="277"/>
      <c r="H174" s="277" t="s">
        <v>652</v>
      </c>
      <c r="I174" s="277" t="s">
        <v>588</v>
      </c>
      <c r="J174" s="277">
        <v>50</v>
      </c>
      <c r="K174" s="318"/>
    </row>
    <row r="175" spans="2:11" ht="15" customHeight="1">
      <c r="B175" s="297"/>
      <c r="C175" s="277" t="s">
        <v>111</v>
      </c>
      <c r="D175" s="277"/>
      <c r="E175" s="277"/>
      <c r="F175" s="296" t="s">
        <v>586</v>
      </c>
      <c r="G175" s="277"/>
      <c r="H175" s="277" t="s">
        <v>653</v>
      </c>
      <c r="I175" s="277" t="s">
        <v>654</v>
      </c>
      <c r="J175" s="277"/>
      <c r="K175" s="318"/>
    </row>
    <row r="176" spans="2:11" ht="15" customHeight="1">
      <c r="B176" s="297"/>
      <c r="C176" s="277" t="s">
        <v>56</v>
      </c>
      <c r="D176" s="277"/>
      <c r="E176" s="277"/>
      <c r="F176" s="296" t="s">
        <v>586</v>
      </c>
      <c r="G176" s="277"/>
      <c r="H176" s="277" t="s">
        <v>655</v>
      </c>
      <c r="I176" s="277" t="s">
        <v>656</v>
      </c>
      <c r="J176" s="277">
        <v>1</v>
      </c>
      <c r="K176" s="318"/>
    </row>
    <row r="177" spans="2:11" ht="15" customHeight="1">
      <c r="B177" s="297"/>
      <c r="C177" s="277" t="s">
        <v>52</v>
      </c>
      <c r="D177" s="277"/>
      <c r="E177" s="277"/>
      <c r="F177" s="296" t="s">
        <v>586</v>
      </c>
      <c r="G177" s="277"/>
      <c r="H177" s="277" t="s">
        <v>657</v>
      </c>
      <c r="I177" s="277" t="s">
        <v>588</v>
      </c>
      <c r="J177" s="277">
        <v>20</v>
      </c>
      <c r="K177" s="318"/>
    </row>
    <row r="178" spans="2:11" ht="15" customHeight="1">
      <c r="B178" s="297"/>
      <c r="C178" s="277" t="s">
        <v>112</v>
      </c>
      <c r="D178" s="277"/>
      <c r="E178" s="277"/>
      <c r="F178" s="296" t="s">
        <v>586</v>
      </c>
      <c r="G178" s="277"/>
      <c r="H178" s="277" t="s">
        <v>658</v>
      </c>
      <c r="I178" s="277" t="s">
        <v>588</v>
      </c>
      <c r="J178" s="277">
        <v>255</v>
      </c>
      <c r="K178" s="318"/>
    </row>
    <row r="179" spans="2:11" ht="15" customHeight="1">
      <c r="B179" s="297"/>
      <c r="C179" s="277" t="s">
        <v>113</v>
      </c>
      <c r="D179" s="277"/>
      <c r="E179" s="277"/>
      <c r="F179" s="296" t="s">
        <v>586</v>
      </c>
      <c r="G179" s="277"/>
      <c r="H179" s="277" t="s">
        <v>551</v>
      </c>
      <c r="I179" s="277" t="s">
        <v>588</v>
      </c>
      <c r="J179" s="277">
        <v>10</v>
      </c>
      <c r="K179" s="318"/>
    </row>
    <row r="180" spans="2:11" ht="15" customHeight="1">
      <c r="B180" s="297"/>
      <c r="C180" s="277" t="s">
        <v>114</v>
      </c>
      <c r="D180" s="277"/>
      <c r="E180" s="277"/>
      <c r="F180" s="296" t="s">
        <v>586</v>
      </c>
      <c r="G180" s="277"/>
      <c r="H180" s="277" t="s">
        <v>659</v>
      </c>
      <c r="I180" s="277" t="s">
        <v>620</v>
      </c>
      <c r="J180" s="277"/>
      <c r="K180" s="318"/>
    </row>
    <row r="181" spans="2:11" ht="15" customHeight="1">
      <c r="B181" s="297"/>
      <c r="C181" s="277" t="s">
        <v>660</v>
      </c>
      <c r="D181" s="277"/>
      <c r="E181" s="277"/>
      <c r="F181" s="296" t="s">
        <v>586</v>
      </c>
      <c r="G181" s="277"/>
      <c r="H181" s="277" t="s">
        <v>661</v>
      </c>
      <c r="I181" s="277" t="s">
        <v>620</v>
      </c>
      <c r="J181" s="277"/>
      <c r="K181" s="318"/>
    </row>
    <row r="182" spans="2:11" ht="15" customHeight="1">
      <c r="B182" s="297"/>
      <c r="C182" s="277" t="s">
        <v>649</v>
      </c>
      <c r="D182" s="277"/>
      <c r="E182" s="277"/>
      <c r="F182" s="296" t="s">
        <v>586</v>
      </c>
      <c r="G182" s="277"/>
      <c r="H182" s="277" t="s">
        <v>662</v>
      </c>
      <c r="I182" s="277" t="s">
        <v>620</v>
      </c>
      <c r="J182" s="277"/>
      <c r="K182" s="318"/>
    </row>
    <row r="183" spans="2:11" ht="15" customHeight="1">
      <c r="B183" s="297"/>
      <c r="C183" s="277" t="s">
        <v>116</v>
      </c>
      <c r="D183" s="277"/>
      <c r="E183" s="277"/>
      <c r="F183" s="296" t="s">
        <v>592</v>
      </c>
      <c r="G183" s="277"/>
      <c r="H183" s="277" t="s">
        <v>663</v>
      </c>
      <c r="I183" s="277" t="s">
        <v>588</v>
      </c>
      <c r="J183" s="277">
        <v>50</v>
      </c>
      <c r="K183" s="318"/>
    </row>
    <row r="184" spans="2:11" ht="15" customHeight="1">
      <c r="B184" s="297"/>
      <c r="C184" s="277" t="s">
        <v>664</v>
      </c>
      <c r="D184" s="277"/>
      <c r="E184" s="277"/>
      <c r="F184" s="296" t="s">
        <v>592</v>
      </c>
      <c r="G184" s="277"/>
      <c r="H184" s="277" t="s">
        <v>665</v>
      </c>
      <c r="I184" s="277" t="s">
        <v>666</v>
      </c>
      <c r="J184" s="277"/>
      <c r="K184" s="318"/>
    </row>
    <row r="185" spans="2:11" ht="15" customHeight="1">
      <c r="B185" s="297"/>
      <c r="C185" s="277" t="s">
        <v>667</v>
      </c>
      <c r="D185" s="277"/>
      <c r="E185" s="277"/>
      <c r="F185" s="296" t="s">
        <v>592</v>
      </c>
      <c r="G185" s="277"/>
      <c r="H185" s="277" t="s">
        <v>668</v>
      </c>
      <c r="I185" s="277" t="s">
        <v>666</v>
      </c>
      <c r="J185" s="277"/>
      <c r="K185" s="318"/>
    </row>
    <row r="186" spans="2:11" ht="15" customHeight="1">
      <c r="B186" s="297"/>
      <c r="C186" s="277" t="s">
        <v>669</v>
      </c>
      <c r="D186" s="277"/>
      <c r="E186" s="277"/>
      <c r="F186" s="296" t="s">
        <v>592</v>
      </c>
      <c r="G186" s="277"/>
      <c r="H186" s="277" t="s">
        <v>670</v>
      </c>
      <c r="I186" s="277" t="s">
        <v>666</v>
      </c>
      <c r="J186" s="277"/>
      <c r="K186" s="318"/>
    </row>
    <row r="187" spans="2:11" ht="15" customHeight="1">
      <c r="B187" s="297"/>
      <c r="C187" s="330" t="s">
        <v>671</v>
      </c>
      <c r="D187" s="277"/>
      <c r="E187" s="277"/>
      <c r="F187" s="296" t="s">
        <v>592</v>
      </c>
      <c r="G187" s="277"/>
      <c r="H187" s="277" t="s">
        <v>672</v>
      </c>
      <c r="I187" s="277" t="s">
        <v>673</v>
      </c>
      <c r="J187" s="331" t="s">
        <v>674</v>
      </c>
      <c r="K187" s="318"/>
    </row>
    <row r="188" spans="2:11" ht="15" customHeight="1">
      <c r="B188" s="297"/>
      <c r="C188" s="282" t="s">
        <v>41</v>
      </c>
      <c r="D188" s="277"/>
      <c r="E188" s="277"/>
      <c r="F188" s="296" t="s">
        <v>586</v>
      </c>
      <c r="G188" s="277"/>
      <c r="H188" s="273" t="s">
        <v>675</v>
      </c>
      <c r="I188" s="277" t="s">
        <v>676</v>
      </c>
      <c r="J188" s="277"/>
      <c r="K188" s="318"/>
    </row>
    <row r="189" spans="2:11" ht="15" customHeight="1">
      <c r="B189" s="297"/>
      <c r="C189" s="282" t="s">
        <v>677</v>
      </c>
      <c r="D189" s="277"/>
      <c r="E189" s="277"/>
      <c r="F189" s="296" t="s">
        <v>586</v>
      </c>
      <c r="G189" s="277"/>
      <c r="H189" s="277" t="s">
        <v>678</v>
      </c>
      <c r="I189" s="277" t="s">
        <v>620</v>
      </c>
      <c r="J189" s="277"/>
      <c r="K189" s="318"/>
    </row>
    <row r="190" spans="2:11" ht="15" customHeight="1">
      <c r="B190" s="297"/>
      <c r="C190" s="282" t="s">
        <v>679</v>
      </c>
      <c r="D190" s="277"/>
      <c r="E190" s="277"/>
      <c r="F190" s="296" t="s">
        <v>586</v>
      </c>
      <c r="G190" s="277"/>
      <c r="H190" s="277" t="s">
        <v>680</v>
      </c>
      <c r="I190" s="277" t="s">
        <v>620</v>
      </c>
      <c r="J190" s="277"/>
      <c r="K190" s="318"/>
    </row>
    <row r="191" spans="2:11" ht="15" customHeight="1">
      <c r="B191" s="297"/>
      <c r="C191" s="282" t="s">
        <v>681</v>
      </c>
      <c r="D191" s="277"/>
      <c r="E191" s="277"/>
      <c r="F191" s="296" t="s">
        <v>592</v>
      </c>
      <c r="G191" s="277"/>
      <c r="H191" s="277" t="s">
        <v>682</v>
      </c>
      <c r="I191" s="277" t="s">
        <v>620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1">
      <c r="B197" s="268"/>
      <c r="C197" s="391" t="s">
        <v>683</v>
      </c>
      <c r="D197" s="391"/>
      <c r="E197" s="391"/>
      <c r="F197" s="391"/>
      <c r="G197" s="391"/>
      <c r="H197" s="391"/>
      <c r="I197" s="391"/>
      <c r="J197" s="391"/>
      <c r="K197" s="269"/>
    </row>
    <row r="198" spans="2:11" ht="25.5" customHeight="1">
      <c r="B198" s="268"/>
      <c r="C198" s="333" t="s">
        <v>684</v>
      </c>
      <c r="D198" s="333"/>
      <c r="E198" s="333"/>
      <c r="F198" s="333" t="s">
        <v>685</v>
      </c>
      <c r="G198" s="334"/>
      <c r="H198" s="390" t="s">
        <v>686</v>
      </c>
      <c r="I198" s="390"/>
      <c r="J198" s="390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676</v>
      </c>
      <c r="D200" s="277"/>
      <c r="E200" s="277"/>
      <c r="F200" s="296" t="s">
        <v>42</v>
      </c>
      <c r="G200" s="277"/>
      <c r="H200" s="388" t="s">
        <v>687</v>
      </c>
      <c r="I200" s="388"/>
      <c r="J200" s="388"/>
      <c r="K200" s="318"/>
    </row>
    <row r="201" spans="2:11" ht="15" customHeight="1">
      <c r="B201" s="297"/>
      <c r="C201" s="303"/>
      <c r="D201" s="277"/>
      <c r="E201" s="277"/>
      <c r="F201" s="296" t="s">
        <v>43</v>
      </c>
      <c r="G201" s="277"/>
      <c r="H201" s="388" t="s">
        <v>688</v>
      </c>
      <c r="I201" s="388"/>
      <c r="J201" s="388"/>
      <c r="K201" s="318"/>
    </row>
    <row r="202" spans="2:11" ht="15" customHeight="1">
      <c r="B202" s="297"/>
      <c r="C202" s="303"/>
      <c r="D202" s="277"/>
      <c r="E202" s="277"/>
      <c r="F202" s="296" t="s">
        <v>46</v>
      </c>
      <c r="G202" s="277"/>
      <c r="H202" s="388" t="s">
        <v>689</v>
      </c>
      <c r="I202" s="388"/>
      <c r="J202" s="388"/>
      <c r="K202" s="318"/>
    </row>
    <row r="203" spans="2:11" ht="15" customHeight="1">
      <c r="B203" s="297"/>
      <c r="C203" s="277"/>
      <c r="D203" s="277"/>
      <c r="E203" s="277"/>
      <c r="F203" s="296" t="s">
        <v>44</v>
      </c>
      <c r="G203" s="277"/>
      <c r="H203" s="388" t="s">
        <v>690</v>
      </c>
      <c r="I203" s="388"/>
      <c r="J203" s="388"/>
      <c r="K203" s="318"/>
    </row>
    <row r="204" spans="2:11" ht="15" customHeight="1">
      <c r="B204" s="297"/>
      <c r="C204" s="277"/>
      <c r="D204" s="277"/>
      <c r="E204" s="277"/>
      <c r="F204" s="296" t="s">
        <v>45</v>
      </c>
      <c r="G204" s="277"/>
      <c r="H204" s="388" t="s">
        <v>691</v>
      </c>
      <c r="I204" s="388"/>
      <c r="J204" s="388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632</v>
      </c>
      <c r="D206" s="277"/>
      <c r="E206" s="277"/>
      <c r="F206" s="296" t="s">
        <v>78</v>
      </c>
      <c r="G206" s="277"/>
      <c r="H206" s="388" t="s">
        <v>692</v>
      </c>
      <c r="I206" s="388"/>
      <c r="J206" s="388"/>
      <c r="K206" s="318"/>
    </row>
    <row r="207" spans="2:11" ht="15" customHeight="1">
      <c r="B207" s="297"/>
      <c r="C207" s="303"/>
      <c r="D207" s="277"/>
      <c r="E207" s="277"/>
      <c r="F207" s="296" t="s">
        <v>529</v>
      </c>
      <c r="G207" s="277"/>
      <c r="H207" s="388" t="s">
        <v>530</v>
      </c>
      <c r="I207" s="388"/>
      <c r="J207" s="388"/>
      <c r="K207" s="318"/>
    </row>
    <row r="208" spans="2:11" ht="15" customHeight="1">
      <c r="B208" s="297"/>
      <c r="C208" s="277"/>
      <c r="D208" s="277"/>
      <c r="E208" s="277"/>
      <c r="F208" s="296" t="s">
        <v>527</v>
      </c>
      <c r="G208" s="277"/>
      <c r="H208" s="388" t="s">
        <v>693</v>
      </c>
      <c r="I208" s="388"/>
      <c r="J208" s="388"/>
      <c r="K208" s="318"/>
    </row>
    <row r="209" spans="2:11" ht="15" customHeight="1">
      <c r="B209" s="335"/>
      <c r="C209" s="303"/>
      <c r="D209" s="303"/>
      <c r="E209" s="303"/>
      <c r="F209" s="296" t="s">
        <v>531</v>
      </c>
      <c r="G209" s="282"/>
      <c r="H209" s="389" t="s">
        <v>532</v>
      </c>
      <c r="I209" s="389"/>
      <c r="J209" s="389"/>
      <c r="K209" s="336"/>
    </row>
    <row r="210" spans="2:11" ht="15" customHeight="1">
      <c r="B210" s="335"/>
      <c r="C210" s="303"/>
      <c r="D210" s="303"/>
      <c r="E210" s="303"/>
      <c r="F210" s="296" t="s">
        <v>533</v>
      </c>
      <c r="G210" s="282"/>
      <c r="H210" s="389" t="s">
        <v>511</v>
      </c>
      <c r="I210" s="389"/>
      <c r="J210" s="389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656</v>
      </c>
      <c r="D212" s="303"/>
      <c r="E212" s="303"/>
      <c r="F212" s="296">
        <v>1</v>
      </c>
      <c r="G212" s="282"/>
      <c r="H212" s="389" t="s">
        <v>694</v>
      </c>
      <c r="I212" s="389"/>
      <c r="J212" s="389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89" t="s">
        <v>695</v>
      </c>
      <c r="I213" s="389"/>
      <c r="J213" s="389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89" t="s">
        <v>696</v>
      </c>
      <c r="I214" s="389"/>
      <c r="J214" s="389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89" t="s">
        <v>697</v>
      </c>
      <c r="I215" s="389"/>
      <c r="J215" s="389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algorithmName="SHA-512" hashValue="W5aeGpbntJGe8ljrz18l6hMxJPnW+ZiADGKDbNsycmTTlmuXZMnu2WufLl/421r2U1YAFWt5qHHCNpZd9wBCuQ==" saltValue="/V3JKg0dSEmQsvUIDML/Q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001 - Stavební úpravy par...</vt:lpstr>
      <vt:lpstr>Pokyny pro vyplnění</vt:lpstr>
      <vt:lpstr>'001 - Stavební úpravy par...'!Názvy_tisku</vt:lpstr>
      <vt:lpstr>'Rekapitulace stavby'!Názvy_tisku</vt:lpstr>
      <vt:lpstr>'001 - Stavební úpravy par...'!Oblast_tisku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PC08-PC\PC08</dc:creator>
  <cp:lastModifiedBy>PC08</cp:lastModifiedBy>
  <dcterms:created xsi:type="dcterms:W3CDTF">2017-09-13T09:56:45Z</dcterms:created>
  <dcterms:modified xsi:type="dcterms:W3CDTF">2017-09-13T09:56:50Z</dcterms:modified>
</cp:coreProperties>
</file>